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330" windowWidth="11100" windowHeight="6090" tabRatio="964"/>
  </bookViews>
  <sheets>
    <sheet name="Оцене" sheetId="1" r:id="rId1"/>
    <sheet name="Изостанци" sheetId="8" r:id="rId2"/>
    <sheet name="Успех одељења" sheetId="3" r:id="rId3"/>
    <sheet name="По предметима" sheetId="5" r:id="rId4"/>
  </sheets>
  <definedNames>
    <definedName name="_xlnm.Print_Area" localSheetId="0">Оцене!$A$1:$AF$103</definedName>
    <definedName name="_xlnm.Print_Area" localSheetId="3">'По предметима'!$A$1:$U$87</definedName>
    <definedName name="_xlnm.Print_Area" localSheetId="2">'Успех одељења'!$A$1:$K$103</definedName>
    <definedName name="грађанско_верска">Оцене!#REF!</definedName>
    <definedName name="ИЗАБЕРИТЕ_УЧЕНИКА">ученици</definedName>
    <definedName name="изостанци">Изостанци!$B$32:$B$34</definedName>
    <definedName name="иоп">#REF!</definedName>
    <definedName name="језици">Оцене!$B$108:$B$113</definedName>
    <definedName name="обавезни_изборни">Оцене!$C$110:$C$115</definedName>
    <definedName name="описно">Оцене!$W$111:$W$113</definedName>
    <definedName name="разреди">Оцене!$B$110:$B$112</definedName>
    <definedName name="спорт">Оцене!$W$110:$W$115</definedName>
    <definedName name="ученици">#REF!</definedName>
    <definedName name="ученици1">#REF!</definedName>
    <definedName name="ученици2">#REF!</definedName>
    <definedName name="ученици3">#REF!</definedName>
    <definedName name="ученицииотац">#REF!</definedName>
    <definedName name="Цртање__сликање__вајање">Оцене!$R$2</definedName>
  </definedNames>
  <calcPr calcId="144525"/>
  <fileRecoveryPr autoRecover="0"/>
</workbook>
</file>

<file path=xl/calcChain.xml><?xml version="1.0" encoding="utf-8"?>
<calcChain xmlns="http://schemas.openxmlformats.org/spreadsheetml/2006/main">
  <c r="AF103" i="1" l="1"/>
  <c r="AF68" i="1"/>
  <c r="P72" i="1" l="1"/>
  <c r="P37" i="1"/>
  <c r="O72" i="1"/>
  <c r="O37" i="1"/>
  <c r="A36" i="1" l="1"/>
  <c r="B11" i="8" s="1"/>
  <c r="A71" i="1"/>
  <c r="A45" i="5" s="1"/>
  <c r="Q72" i="1"/>
  <c r="Q37" i="1"/>
  <c r="Q24" i="5" s="1"/>
  <c r="S72" i="1"/>
  <c r="R72" i="1"/>
  <c r="S37" i="1"/>
  <c r="S24" i="5" s="1"/>
  <c r="R37" i="1"/>
  <c r="T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6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T24" i="5"/>
  <c r="C24" i="5"/>
  <c r="B3" i="8"/>
  <c r="J2" i="3"/>
  <c r="A67" i="5"/>
  <c r="A1" i="5"/>
  <c r="J80" i="3"/>
  <c r="B26" i="8"/>
  <c r="T3" i="5"/>
  <c r="T2" i="5"/>
  <c r="AC53" i="1"/>
  <c r="AC54" i="1"/>
  <c r="AC55" i="1"/>
  <c r="AC56" i="1"/>
  <c r="T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C53" i="5"/>
  <c r="T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C52" i="5"/>
  <c r="T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0" i="5"/>
  <c r="T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49" i="5"/>
  <c r="T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8" i="5"/>
  <c r="T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R51" i="5" s="1"/>
  <c r="R55" i="5" s="1"/>
  <c r="S47" i="5"/>
  <c r="C47" i="5"/>
  <c r="T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C30" i="5"/>
  <c r="T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1" i="5"/>
  <c r="T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C28" i="5"/>
  <c r="T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C27" i="5"/>
  <c r="T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C26" i="5"/>
  <c r="T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C25" i="5"/>
  <c r="F37" i="5"/>
  <c r="F64" i="5"/>
  <c r="F63" i="5"/>
  <c r="F62" i="5"/>
  <c r="F61" i="5"/>
  <c r="F60" i="5"/>
  <c r="F59" i="5"/>
  <c r="F42" i="5"/>
  <c r="F41" i="5"/>
  <c r="F40" i="5"/>
  <c r="F39" i="5"/>
  <c r="F38" i="5"/>
  <c r="T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C68" i="5"/>
  <c r="C2" i="5"/>
  <c r="S29" i="5"/>
  <c r="S33" i="5" s="1"/>
  <c r="P9" i="5"/>
  <c r="P8" i="5"/>
  <c r="P6" i="5"/>
  <c r="P5" i="5"/>
  <c r="P4" i="5"/>
  <c r="P3" i="5"/>
  <c r="P2" i="5"/>
  <c r="S51" i="5" l="1"/>
  <c r="S55" i="5" s="1"/>
  <c r="D29" i="5"/>
  <c r="D33" i="5" s="1"/>
  <c r="D51" i="5"/>
  <c r="D55" i="5" s="1"/>
  <c r="U25" i="5"/>
  <c r="U26" i="5"/>
  <c r="U27" i="5"/>
  <c r="U28" i="5"/>
  <c r="U31" i="5"/>
  <c r="U30" i="5"/>
  <c r="U47" i="5"/>
  <c r="U48" i="5"/>
  <c r="U49" i="5"/>
  <c r="U50" i="5"/>
  <c r="U52" i="5"/>
  <c r="U53" i="5"/>
  <c r="B19" i="8"/>
  <c r="R24" i="5"/>
  <c r="J28" i="3"/>
  <c r="A23" i="5"/>
  <c r="M29" i="5"/>
  <c r="M33" i="5" s="1"/>
  <c r="P51" i="5"/>
  <c r="P55" i="5" s="1"/>
  <c r="E51" i="5"/>
  <c r="E55" i="5" s="1"/>
  <c r="M51" i="5"/>
  <c r="M55" i="5" s="1"/>
  <c r="J51" i="5"/>
  <c r="J55" i="5" s="1"/>
  <c r="G51" i="5"/>
  <c r="G55" i="5" s="1"/>
  <c r="J29" i="5"/>
  <c r="J33" i="5" s="1"/>
  <c r="P29" i="5"/>
  <c r="P33" i="5" s="1"/>
  <c r="J54" i="3"/>
  <c r="P69" i="5"/>
  <c r="P70" i="5"/>
  <c r="P71" i="5"/>
  <c r="P72" i="5"/>
  <c r="P75" i="5"/>
  <c r="P74" i="5"/>
  <c r="C51" i="5"/>
  <c r="Q51" i="5"/>
  <c r="Q55" i="5" s="1"/>
  <c r="O51" i="5"/>
  <c r="O55" i="5" s="1"/>
  <c r="N51" i="5"/>
  <c r="N55" i="5" s="1"/>
  <c r="L51" i="5"/>
  <c r="L55" i="5" s="1"/>
  <c r="K51" i="5"/>
  <c r="K55" i="5" s="1"/>
  <c r="I51" i="5"/>
  <c r="I55" i="5" s="1"/>
  <c r="H51" i="5"/>
  <c r="H55" i="5" s="1"/>
  <c r="F51" i="5"/>
  <c r="F55" i="5" s="1"/>
  <c r="T29" i="5"/>
  <c r="T33" i="5" s="1"/>
  <c r="T69" i="5"/>
  <c r="Q29" i="5"/>
  <c r="Q33" i="5" s="1"/>
  <c r="L29" i="5"/>
  <c r="L33" i="5" s="1"/>
  <c r="K29" i="5"/>
  <c r="K33" i="5" s="1"/>
  <c r="I29" i="5"/>
  <c r="I33" i="5" s="1"/>
  <c r="H29" i="5"/>
  <c r="H33" i="5" s="1"/>
  <c r="G29" i="5"/>
  <c r="G33" i="5" s="1"/>
  <c r="F29" i="5"/>
  <c r="F33" i="5" s="1"/>
  <c r="E29" i="5"/>
  <c r="E33" i="5" s="1"/>
  <c r="C29" i="5"/>
  <c r="N29" i="5"/>
  <c r="N33" i="5" s="1"/>
  <c r="O29" i="5"/>
  <c r="O33" i="5" s="1"/>
  <c r="R29" i="5"/>
  <c r="R33" i="5" s="1"/>
  <c r="T51" i="5"/>
  <c r="T55" i="5" s="1"/>
  <c r="D54" i="5"/>
  <c r="R54" i="5"/>
  <c r="P54" i="5"/>
  <c r="S54" i="5"/>
  <c r="D32" i="5"/>
  <c r="J32" i="5"/>
  <c r="S32" i="5"/>
  <c r="P7" i="5"/>
  <c r="P10" i="5" s="1"/>
  <c r="U29" i="5" l="1"/>
  <c r="U33" i="5" s="1"/>
  <c r="C54" i="5"/>
  <c r="U51" i="5"/>
  <c r="U55" i="5" s="1"/>
  <c r="M32" i="5"/>
  <c r="E54" i="5"/>
  <c r="M54" i="5"/>
  <c r="G54" i="5"/>
  <c r="J54" i="5"/>
  <c r="F54" i="5"/>
  <c r="P32" i="5"/>
  <c r="P73" i="5"/>
  <c r="P76" i="5" s="1"/>
  <c r="F32" i="5"/>
  <c r="R32" i="5"/>
  <c r="O32" i="5"/>
  <c r="T32" i="5"/>
  <c r="L32" i="5"/>
  <c r="N54" i="5"/>
  <c r="P11" i="5"/>
  <c r="K32" i="5"/>
  <c r="I54" i="5"/>
  <c r="T54" i="5"/>
  <c r="C33" i="5"/>
  <c r="C55" i="5"/>
  <c r="C32" i="5"/>
  <c r="Q54" i="5"/>
  <c r="O54" i="5"/>
  <c r="L54" i="5"/>
  <c r="K54" i="5"/>
  <c r="H54" i="5"/>
  <c r="Q32" i="5"/>
  <c r="N32" i="5"/>
  <c r="I32" i="5"/>
  <c r="H32" i="5"/>
  <c r="G32" i="5"/>
  <c r="E32" i="5"/>
  <c r="U32" i="5" l="1"/>
  <c r="U54" i="5"/>
  <c r="P77" i="5"/>
  <c r="H60" i="3"/>
  <c r="H59" i="3"/>
  <c r="H58" i="3"/>
  <c r="H57" i="3"/>
  <c r="H56" i="3"/>
  <c r="H34" i="3"/>
  <c r="H33" i="3"/>
  <c r="H32" i="3"/>
  <c r="H31" i="3"/>
  <c r="H30" i="3"/>
  <c r="T23" i="8"/>
  <c r="S23" i="8"/>
  <c r="N23" i="8"/>
  <c r="M23" i="8"/>
  <c r="F23" i="8"/>
  <c r="E23" i="8"/>
  <c r="T15" i="8"/>
  <c r="S15" i="8"/>
  <c r="N15" i="8"/>
  <c r="M15" i="8"/>
  <c r="M7" i="8"/>
  <c r="F15" i="8"/>
  <c r="E15" i="8"/>
  <c r="AA103" i="1"/>
  <c r="C75" i="3" s="1"/>
  <c r="Z103" i="1"/>
  <c r="C74" i="3" s="1"/>
  <c r="AD102" i="1"/>
  <c r="AC102" i="1"/>
  <c r="AB102" i="1"/>
  <c r="AD101" i="1"/>
  <c r="AC101" i="1"/>
  <c r="AB101" i="1"/>
  <c r="AD100" i="1"/>
  <c r="AC100" i="1"/>
  <c r="AB100" i="1"/>
  <c r="AD99" i="1"/>
  <c r="AC99" i="1"/>
  <c r="AB99" i="1"/>
  <c r="AD98" i="1"/>
  <c r="AC98" i="1"/>
  <c r="AB98" i="1"/>
  <c r="AD97" i="1"/>
  <c r="AC97" i="1"/>
  <c r="AB97" i="1"/>
  <c r="AD96" i="1"/>
  <c r="AC96" i="1"/>
  <c r="AB96" i="1"/>
  <c r="AD95" i="1"/>
  <c r="AC95" i="1"/>
  <c r="AB95" i="1"/>
  <c r="AD94" i="1"/>
  <c r="AC94" i="1"/>
  <c r="AB94" i="1"/>
  <c r="AD93" i="1"/>
  <c r="AC93" i="1"/>
  <c r="AB93" i="1"/>
  <c r="AD92" i="1"/>
  <c r="AC92" i="1"/>
  <c r="AB92" i="1"/>
  <c r="AD91" i="1"/>
  <c r="AC91" i="1"/>
  <c r="AB91" i="1"/>
  <c r="AD90" i="1"/>
  <c r="AC90" i="1"/>
  <c r="AB90" i="1"/>
  <c r="AD89" i="1"/>
  <c r="AC89" i="1"/>
  <c r="AB89" i="1"/>
  <c r="AD88" i="1"/>
  <c r="AC88" i="1"/>
  <c r="AB88" i="1"/>
  <c r="AD87" i="1"/>
  <c r="AC87" i="1"/>
  <c r="AB87" i="1"/>
  <c r="AD86" i="1"/>
  <c r="AC86" i="1"/>
  <c r="AB86" i="1"/>
  <c r="AD85" i="1"/>
  <c r="AC85" i="1"/>
  <c r="AB85" i="1"/>
  <c r="AD84" i="1"/>
  <c r="AC84" i="1"/>
  <c r="AB84" i="1"/>
  <c r="AD83" i="1"/>
  <c r="AC83" i="1"/>
  <c r="AB83" i="1"/>
  <c r="AD82" i="1"/>
  <c r="AC82" i="1"/>
  <c r="AB82" i="1"/>
  <c r="AD81" i="1"/>
  <c r="AC81" i="1"/>
  <c r="AB81" i="1"/>
  <c r="AD80" i="1"/>
  <c r="AC80" i="1"/>
  <c r="AB80" i="1"/>
  <c r="AD79" i="1"/>
  <c r="AC79" i="1"/>
  <c r="AB79" i="1"/>
  <c r="AD78" i="1"/>
  <c r="AC78" i="1"/>
  <c r="AB78" i="1"/>
  <c r="AD77" i="1"/>
  <c r="AC77" i="1"/>
  <c r="AB77" i="1"/>
  <c r="AD76" i="1"/>
  <c r="AC76" i="1"/>
  <c r="AB76" i="1"/>
  <c r="AD75" i="1"/>
  <c r="AC75" i="1"/>
  <c r="AB75" i="1"/>
  <c r="AD74" i="1"/>
  <c r="AC74" i="1"/>
  <c r="AB74" i="1"/>
  <c r="AD73" i="1"/>
  <c r="AC73" i="1"/>
  <c r="AB73" i="1"/>
  <c r="AA68" i="1"/>
  <c r="C49" i="3" s="1"/>
  <c r="Z68" i="1"/>
  <c r="C48" i="3" s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D63" i="1"/>
  <c r="AC63" i="1"/>
  <c r="AB63" i="1"/>
  <c r="AD62" i="1"/>
  <c r="AC62" i="1"/>
  <c r="AB62" i="1"/>
  <c r="AD61" i="1"/>
  <c r="AC61" i="1"/>
  <c r="AB61" i="1"/>
  <c r="AD60" i="1"/>
  <c r="AC60" i="1"/>
  <c r="AB60" i="1"/>
  <c r="AD59" i="1"/>
  <c r="AC59" i="1"/>
  <c r="AB59" i="1"/>
  <c r="AD58" i="1"/>
  <c r="AC58" i="1"/>
  <c r="AB58" i="1"/>
  <c r="AD57" i="1"/>
  <c r="AC57" i="1"/>
  <c r="AB57" i="1"/>
  <c r="AD56" i="1"/>
  <c r="AE56" i="1" s="1"/>
  <c r="AB56" i="1"/>
  <c r="AD55" i="1"/>
  <c r="AE55" i="1" s="1"/>
  <c r="AB55" i="1"/>
  <c r="AD54" i="1"/>
  <c r="AE54" i="1" s="1"/>
  <c r="AB54" i="1"/>
  <c r="AD53" i="1"/>
  <c r="AE53" i="1" s="1"/>
  <c r="AB53" i="1"/>
  <c r="AD52" i="1"/>
  <c r="AC52" i="1"/>
  <c r="AB52" i="1"/>
  <c r="AD51" i="1"/>
  <c r="AC51" i="1"/>
  <c r="AB51" i="1"/>
  <c r="AD50" i="1"/>
  <c r="AC50" i="1"/>
  <c r="AB50" i="1"/>
  <c r="AD49" i="1"/>
  <c r="AC49" i="1"/>
  <c r="AB49" i="1"/>
  <c r="AD48" i="1"/>
  <c r="AC48" i="1"/>
  <c r="AB48" i="1"/>
  <c r="AD47" i="1"/>
  <c r="AC47" i="1"/>
  <c r="AB47" i="1"/>
  <c r="AD46" i="1"/>
  <c r="AC46" i="1"/>
  <c r="AB46" i="1"/>
  <c r="AD45" i="1"/>
  <c r="AC45" i="1"/>
  <c r="AB45" i="1"/>
  <c r="AD44" i="1"/>
  <c r="AC44" i="1"/>
  <c r="AB44" i="1"/>
  <c r="AD43" i="1"/>
  <c r="AC43" i="1"/>
  <c r="AB43" i="1"/>
  <c r="AD42" i="1"/>
  <c r="AC42" i="1"/>
  <c r="AB42" i="1"/>
  <c r="AD41" i="1"/>
  <c r="AC41" i="1"/>
  <c r="AB41" i="1"/>
  <c r="AD40" i="1"/>
  <c r="AC40" i="1"/>
  <c r="AB40" i="1"/>
  <c r="AD39" i="1"/>
  <c r="AC39" i="1"/>
  <c r="AB39" i="1"/>
  <c r="AD38" i="1"/>
  <c r="AC38" i="1"/>
  <c r="AB38" i="1"/>
  <c r="Q9" i="5"/>
  <c r="Q75" i="5" s="1"/>
  <c r="R9" i="5"/>
  <c r="R75" i="5" s="1"/>
  <c r="S9" i="5"/>
  <c r="S75" i="5" s="1"/>
  <c r="Q8" i="5"/>
  <c r="Q74" i="5" s="1"/>
  <c r="R8" i="5"/>
  <c r="R74" i="5" s="1"/>
  <c r="S8" i="5"/>
  <c r="S74" i="5" s="1"/>
  <c r="R6" i="5"/>
  <c r="R72" i="5" s="1"/>
  <c r="S6" i="5"/>
  <c r="S72" i="5" s="1"/>
  <c r="R5" i="5"/>
  <c r="R71" i="5" s="1"/>
  <c r="S5" i="5"/>
  <c r="S71" i="5" s="1"/>
  <c r="R4" i="5"/>
  <c r="R70" i="5" s="1"/>
  <c r="S4" i="5"/>
  <c r="S70" i="5" s="1"/>
  <c r="R3" i="5"/>
  <c r="S3" i="5"/>
  <c r="S2" i="5"/>
  <c r="R2" i="5"/>
  <c r="Q6" i="5"/>
  <c r="Q72" i="5" s="1"/>
  <c r="Q5" i="5"/>
  <c r="Q71" i="5" s="1"/>
  <c r="Q4" i="5"/>
  <c r="Q70" i="5" s="1"/>
  <c r="Q3" i="5"/>
  <c r="Q69" i="5" s="1"/>
  <c r="Q2" i="5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T9" i="5"/>
  <c r="T75" i="5" s="1"/>
  <c r="T8" i="5"/>
  <c r="T74" i="5" s="1"/>
  <c r="T4" i="5"/>
  <c r="T70" i="5" s="1"/>
  <c r="T5" i="5"/>
  <c r="T71" i="5" s="1"/>
  <c r="T6" i="5"/>
  <c r="T72" i="5" s="1"/>
  <c r="AE38" i="1" l="1"/>
  <c r="AE66" i="1"/>
  <c r="AE74" i="1"/>
  <c r="AF74" i="1" s="1"/>
  <c r="AE99" i="1"/>
  <c r="AE101" i="1"/>
  <c r="AE59" i="1"/>
  <c r="AE61" i="1"/>
  <c r="AE63" i="1"/>
  <c r="AE65" i="1"/>
  <c r="AE67" i="1"/>
  <c r="AE100" i="1"/>
  <c r="AE102" i="1"/>
  <c r="AF102" i="1" s="1"/>
  <c r="AE79" i="1"/>
  <c r="AE81" i="1"/>
  <c r="AE93" i="1"/>
  <c r="AF93" i="1" s="1"/>
  <c r="AE97" i="1"/>
  <c r="AE39" i="1"/>
  <c r="AE75" i="1"/>
  <c r="AF75" i="1" s="1"/>
  <c r="AE95" i="1"/>
  <c r="AF95" i="1" s="1"/>
  <c r="AE91" i="1"/>
  <c r="AF91" i="1" s="1"/>
  <c r="AE89" i="1"/>
  <c r="AE87" i="1"/>
  <c r="AF87" i="1" s="1"/>
  <c r="AE85" i="1"/>
  <c r="AF85" i="1" s="1"/>
  <c r="AE83" i="1"/>
  <c r="AF83" i="1" s="1"/>
  <c r="AE77" i="1"/>
  <c r="AF77" i="1" s="1"/>
  <c r="AE73" i="1"/>
  <c r="AE57" i="1"/>
  <c r="AE51" i="1"/>
  <c r="AE49" i="1"/>
  <c r="AE47" i="1"/>
  <c r="AE45" i="1"/>
  <c r="AF45" i="1" s="1"/>
  <c r="AE43" i="1"/>
  <c r="AF43" i="1" s="1"/>
  <c r="AE41" i="1"/>
  <c r="AF41" i="1" s="1"/>
  <c r="AE76" i="1"/>
  <c r="AF76" i="1" s="1"/>
  <c r="AE78" i="1"/>
  <c r="AF78" i="1" s="1"/>
  <c r="AE80" i="1"/>
  <c r="AF80" i="1" s="1"/>
  <c r="AE82" i="1"/>
  <c r="AF82" i="1" s="1"/>
  <c r="AE84" i="1"/>
  <c r="AF84" i="1" s="1"/>
  <c r="AE86" i="1"/>
  <c r="AF86" i="1" s="1"/>
  <c r="AE88" i="1"/>
  <c r="AF88" i="1" s="1"/>
  <c r="AE90" i="1"/>
  <c r="AF90" i="1" s="1"/>
  <c r="AE92" i="1"/>
  <c r="AF92" i="1" s="1"/>
  <c r="AE94" i="1"/>
  <c r="AF94" i="1" s="1"/>
  <c r="AE96" i="1"/>
  <c r="AE98" i="1"/>
  <c r="AF98" i="1" s="1"/>
  <c r="Q73" i="5"/>
  <c r="Q76" i="5" s="1"/>
  <c r="D15" i="8"/>
  <c r="AF38" i="1"/>
  <c r="AE40" i="1"/>
  <c r="AF40" i="1" s="1"/>
  <c r="AE42" i="1"/>
  <c r="AF42" i="1" s="1"/>
  <c r="AE44" i="1"/>
  <c r="AF44" i="1" s="1"/>
  <c r="AE46" i="1"/>
  <c r="AF46" i="1" s="1"/>
  <c r="AE48" i="1"/>
  <c r="AF48" i="1" s="1"/>
  <c r="AE50" i="1"/>
  <c r="AF50" i="1" s="1"/>
  <c r="AE52" i="1"/>
  <c r="AF52" i="1" s="1"/>
  <c r="AE58" i="1"/>
  <c r="AF58" i="1" s="1"/>
  <c r="AE60" i="1"/>
  <c r="AF60" i="1" s="1"/>
  <c r="AE62" i="1"/>
  <c r="AE64" i="1"/>
  <c r="AF64" i="1" s="1"/>
  <c r="AB103" i="1"/>
  <c r="C76" i="3"/>
  <c r="S7" i="5"/>
  <c r="S10" i="5" s="1"/>
  <c r="S69" i="5"/>
  <c r="S73" i="5" s="1"/>
  <c r="T73" i="5"/>
  <c r="T76" i="5" s="1"/>
  <c r="R7" i="5"/>
  <c r="R10" i="5" s="1"/>
  <c r="R69" i="5"/>
  <c r="R73" i="5" s="1"/>
  <c r="C37" i="3"/>
  <c r="C38" i="3"/>
  <c r="C36" i="3"/>
  <c r="AF89" i="1"/>
  <c r="AF97" i="1"/>
  <c r="AF99" i="1"/>
  <c r="AF101" i="1"/>
  <c r="AF100" i="1"/>
  <c r="D23" i="8"/>
  <c r="C63" i="3"/>
  <c r="C64" i="3"/>
  <c r="C62" i="3"/>
  <c r="AF96" i="1"/>
  <c r="AF81" i="1"/>
  <c r="AC103" i="1"/>
  <c r="H61" i="3"/>
  <c r="AC68" i="1"/>
  <c r="AF39" i="1"/>
  <c r="AF47" i="1"/>
  <c r="AF49" i="1"/>
  <c r="AF51" i="1"/>
  <c r="AF53" i="1"/>
  <c r="AF54" i="1"/>
  <c r="AF55" i="1"/>
  <c r="AF56" i="1"/>
  <c r="AF57" i="1"/>
  <c r="AF59" i="1"/>
  <c r="AF61" i="1"/>
  <c r="AF62" i="1"/>
  <c r="AF63" i="1"/>
  <c r="AF65" i="1"/>
  <c r="AF66" i="1"/>
  <c r="AF67" i="1"/>
  <c r="AF79" i="1"/>
  <c r="G23" i="8"/>
  <c r="I23" i="8" s="1"/>
  <c r="K23" i="8" s="1"/>
  <c r="O23" i="8"/>
  <c r="Q23" i="8" s="1"/>
  <c r="H23" i="8"/>
  <c r="J23" i="8" s="1"/>
  <c r="P23" i="8"/>
  <c r="R23" i="8" s="1"/>
  <c r="C68" i="3"/>
  <c r="C70" i="3"/>
  <c r="C66" i="3"/>
  <c r="C69" i="3"/>
  <c r="C43" i="3"/>
  <c r="C40" i="3"/>
  <c r="C44" i="3"/>
  <c r="C42" i="3"/>
  <c r="T7" i="5"/>
  <c r="T10" i="5" s="1"/>
  <c r="M27" i="8"/>
  <c r="Q7" i="5"/>
  <c r="Q10" i="5" s="1"/>
  <c r="H35" i="3"/>
  <c r="C50" i="3"/>
  <c r="H15" i="8"/>
  <c r="J15" i="8" s="1"/>
  <c r="P15" i="8"/>
  <c r="O15" i="8"/>
  <c r="G15" i="8"/>
  <c r="AB68" i="1"/>
  <c r="AD103" i="1"/>
  <c r="AD68" i="1"/>
  <c r="F18" i="5"/>
  <c r="F84" i="5" s="1"/>
  <c r="F19" i="5"/>
  <c r="F85" i="5" s="1"/>
  <c r="F20" i="5"/>
  <c r="F86" i="5" s="1"/>
  <c r="AD3" i="1"/>
  <c r="AC3" i="1"/>
  <c r="K3" i="5"/>
  <c r="K69" i="5" s="1"/>
  <c r="L3" i="5"/>
  <c r="L69" i="5" s="1"/>
  <c r="M3" i="5"/>
  <c r="M69" i="5" s="1"/>
  <c r="C3" i="5"/>
  <c r="D3" i="5"/>
  <c r="D69" i="5" s="1"/>
  <c r="E3" i="5"/>
  <c r="E69" i="5" s="1"/>
  <c r="F3" i="5"/>
  <c r="F69" i="5" s="1"/>
  <c r="G3" i="5"/>
  <c r="G69" i="5" s="1"/>
  <c r="H3" i="5"/>
  <c r="H69" i="5" s="1"/>
  <c r="I3" i="5"/>
  <c r="I69" i="5" s="1"/>
  <c r="J3" i="5"/>
  <c r="J69" i="5" s="1"/>
  <c r="N3" i="5"/>
  <c r="N69" i="5" s="1"/>
  <c r="O3" i="5"/>
  <c r="O69" i="5" s="1"/>
  <c r="K4" i="5"/>
  <c r="K70" i="5" s="1"/>
  <c r="L4" i="5"/>
  <c r="L70" i="5" s="1"/>
  <c r="L5" i="5"/>
  <c r="L71" i="5" s="1"/>
  <c r="L6" i="5"/>
  <c r="L72" i="5" s="1"/>
  <c r="M4" i="5"/>
  <c r="M70" i="5" s="1"/>
  <c r="C4" i="5"/>
  <c r="D4" i="5"/>
  <c r="D70" i="5" s="1"/>
  <c r="E4" i="5"/>
  <c r="E70" i="5" s="1"/>
  <c r="F4" i="5"/>
  <c r="F70" i="5" s="1"/>
  <c r="G4" i="5"/>
  <c r="G70" i="5" s="1"/>
  <c r="H4" i="5"/>
  <c r="H70" i="5" s="1"/>
  <c r="I4" i="5"/>
  <c r="I70" i="5" s="1"/>
  <c r="J4" i="5"/>
  <c r="J70" i="5" s="1"/>
  <c r="N4" i="5"/>
  <c r="N70" i="5" s="1"/>
  <c r="O4" i="5"/>
  <c r="O70" i="5" s="1"/>
  <c r="O5" i="5"/>
  <c r="O71" i="5" s="1"/>
  <c r="O6" i="5"/>
  <c r="O72" i="5" s="1"/>
  <c r="K5" i="5"/>
  <c r="K71" i="5" s="1"/>
  <c r="M5" i="5"/>
  <c r="M71" i="5" s="1"/>
  <c r="M6" i="5"/>
  <c r="M72" i="5" s="1"/>
  <c r="C5" i="5"/>
  <c r="D5" i="5"/>
  <c r="D71" i="5" s="1"/>
  <c r="E5" i="5"/>
  <c r="E71" i="5" s="1"/>
  <c r="F5" i="5"/>
  <c r="F71" i="5" s="1"/>
  <c r="G5" i="5"/>
  <c r="G71" i="5" s="1"/>
  <c r="H5" i="5"/>
  <c r="H71" i="5" s="1"/>
  <c r="I5" i="5"/>
  <c r="I71" i="5" s="1"/>
  <c r="J5" i="5"/>
  <c r="J71" i="5" s="1"/>
  <c r="N5" i="5"/>
  <c r="N71" i="5" s="1"/>
  <c r="F6" i="5"/>
  <c r="F72" i="5" s="1"/>
  <c r="H6" i="5"/>
  <c r="H72" i="5" s="1"/>
  <c r="J6" i="5"/>
  <c r="J72" i="5" s="1"/>
  <c r="K6" i="5"/>
  <c r="K72" i="5" s="1"/>
  <c r="C6" i="5"/>
  <c r="D6" i="5"/>
  <c r="D72" i="5" s="1"/>
  <c r="E6" i="5"/>
  <c r="E72" i="5" s="1"/>
  <c r="G6" i="5"/>
  <c r="G72" i="5" s="1"/>
  <c r="I6" i="5"/>
  <c r="I72" i="5" s="1"/>
  <c r="N6" i="5"/>
  <c r="N72" i="5" s="1"/>
  <c r="K8" i="5"/>
  <c r="K74" i="5" s="1"/>
  <c r="L8" i="5"/>
  <c r="L74" i="5" s="1"/>
  <c r="M8" i="5"/>
  <c r="M74" i="5" s="1"/>
  <c r="C8" i="5"/>
  <c r="D8" i="5"/>
  <c r="D74" i="5" s="1"/>
  <c r="E8" i="5"/>
  <c r="E74" i="5" s="1"/>
  <c r="F8" i="5"/>
  <c r="F74" i="5" s="1"/>
  <c r="G8" i="5"/>
  <c r="G74" i="5" s="1"/>
  <c r="H8" i="5"/>
  <c r="H74" i="5" s="1"/>
  <c r="I8" i="5"/>
  <c r="I74" i="5" s="1"/>
  <c r="J8" i="5"/>
  <c r="J74" i="5" s="1"/>
  <c r="N8" i="5"/>
  <c r="N74" i="5" s="1"/>
  <c r="O8" i="5"/>
  <c r="O74" i="5" s="1"/>
  <c r="K9" i="5"/>
  <c r="K75" i="5" s="1"/>
  <c r="G9" i="5"/>
  <c r="G75" i="5" s="1"/>
  <c r="N9" i="5"/>
  <c r="N75" i="5" s="1"/>
  <c r="F16" i="5"/>
  <c r="F82" i="5" s="1"/>
  <c r="F17" i="5"/>
  <c r="F83" i="5" s="1"/>
  <c r="F15" i="5"/>
  <c r="F81" i="5" s="1"/>
  <c r="C9" i="5"/>
  <c r="D9" i="5"/>
  <c r="D75" i="5" s="1"/>
  <c r="E9" i="5"/>
  <c r="E75" i="5" s="1"/>
  <c r="F9" i="5"/>
  <c r="F75" i="5" s="1"/>
  <c r="H9" i="5"/>
  <c r="H75" i="5" s="1"/>
  <c r="I9" i="5"/>
  <c r="I75" i="5" s="1"/>
  <c r="J9" i="5"/>
  <c r="J75" i="5" s="1"/>
  <c r="L9" i="5"/>
  <c r="L75" i="5" s="1"/>
  <c r="M9" i="5"/>
  <c r="M75" i="5" s="1"/>
  <c r="O9" i="5"/>
  <c r="O75" i="5" s="1"/>
  <c r="N7" i="8"/>
  <c r="T7" i="8"/>
  <c r="T27" i="8" s="1"/>
  <c r="O7" i="8"/>
  <c r="Q7" i="8" s="1"/>
  <c r="S7" i="8"/>
  <c r="S27" i="8" s="1"/>
  <c r="F7" i="8"/>
  <c r="H7" i="8" s="1"/>
  <c r="J7" i="8" s="1"/>
  <c r="E7" i="8"/>
  <c r="G7" i="8" s="1"/>
  <c r="AD4" i="1"/>
  <c r="AC4" i="1"/>
  <c r="AD5" i="1"/>
  <c r="AC5" i="1"/>
  <c r="AD6" i="1"/>
  <c r="AC6" i="1"/>
  <c r="AD7" i="1"/>
  <c r="AC7" i="1"/>
  <c r="AD8" i="1"/>
  <c r="AC8" i="1"/>
  <c r="AD9" i="1"/>
  <c r="AC9" i="1"/>
  <c r="AD10" i="1"/>
  <c r="AC10" i="1"/>
  <c r="AD11" i="1"/>
  <c r="AC11" i="1"/>
  <c r="AD12" i="1"/>
  <c r="AC12" i="1"/>
  <c r="AD13" i="1"/>
  <c r="AC13" i="1"/>
  <c r="AD14" i="1"/>
  <c r="AC14" i="1"/>
  <c r="AD15" i="1"/>
  <c r="AC15" i="1"/>
  <c r="AD16" i="1"/>
  <c r="AC16" i="1"/>
  <c r="AD17" i="1"/>
  <c r="AC17" i="1"/>
  <c r="AD18" i="1"/>
  <c r="AC18" i="1"/>
  <c r="AD19" i="1"/>
  <c r="AC19" i="1"/>
  <c r="AD20" i="1"/>
  <c r="AC20" i="1"/>
  <c r="AD21" i="1"/>
  <c r="AC21" i="1"/>
  <c r="AD22" i="1"/>
  <c r="AC22" i="1"/>
  <c r="AD23" i="1"/>
  <c r="AC23" i="1"/>
  <c r="AD24" i="1"/>
  <c r="AC24" i="1"/>
  <c r="AD25" i="1"/>
  <c r="AC25" i="1"/>
  <c r="AD26" i="1"/>
  <c r="AC26" i="1"/>
  <c r="AD27" i="1"/>
  <c r="AC27" i="1"/>
  <c r="AD28" i="1"/>
  <c r="AC28" i="1"/>
  <c r="AD29" i="1"/>
  <c r="AC29" i="1"/>
  <c r="AD30" i="1"/>
  <c r="AC30" i="1"/>
  <c r="AD31" i="1"/>
  <c r="AC31" i="1"/>
  <c r="AD32" i="1"/>
  <c r="AC32" i="1"/>
  <c r="AA33" i="1"/>
  <c r="C23" i="3" s="1"/>
  <c r="C101" i="3" s="1"/>
  <c r="AB22" i="1"/>
  <c r="AB23" i="1"/>
  <c r="AB24" i="1"/>
  <c r="AB25" i="1"/>
  <c r="AB26" i="1"/>
  <c r="AB27" i="1"/>
  <c r="AB28" i="1"/>
  <c r="AB29" i="1"/>
  <c r="AB30" i="1"/>
  <c r="AB31" i="1"/>
  <c r="AB32" i="1"/>
  <c r="D2" i="5"/>
  <c r="E2" i="5"/>
  <c r="F2" i="5"/>
  <c r="G2" i="5"/>
  <c r="H2" i="5"/>
  <c r="I2" i="5"/>
  <c r="J2" i="5"/>
  <c r="K2" i="5"/>
  <c r="L2" i="5"/>
  <c r="M2" i="5"/>
  <c r="N2" i="5"/>
  <c r="O2" i="5"/>
  <c r="H5" i="3"/>
  <c r="H83" i="3" s="1"/>
  <c r="H6" i="3"/>
  <c r="H84" i="3" s="1"/>
  <c r="H7" i="3"/>
  <c r="H85" i="3" s="1"/>
  <c r="H8" i="3"/>
  <c r="H86" i="3" s="1"/>
  <c r="H4" i="3"/>
  <c r="H82" i="3" s="1"/>
  <c r="Z33" i="1"/>
  <c r="AE28" i="1" l="1"/>
  <c r="AE31" i="1"/>
  <c r="AE29" i="1"/>
  <c r="AE32" i="1"/>
  <c r="AE30" i="1"/>
  <c r="C31" i="3"/>
  <c r="AE12" i="1"/>
  <c r="S11" i="5"/>
  <c r="AE3" i="1"/>
  <c r="U9" i="5"/>
  <c r="U8" i="5"/>
  <c r="U5" i="5"/>
  <c r="U3" i="5"/>
  <c r="U6" i="5"/>
  <c r="U4" i="5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F13" i="1" s="1"/>
  <c r="AE11" i="1"/>
  <c r="AE10" i="1"/>
  <c r="AE9" i="1"/>
  <c r="AF9" i="1" s="1"/>
  <c r="AE8" i="1"/>
  <c r="AE7" i="1"/>
  <c r="AF7" i="1" s="1"/>
  <c r="AE6" i="1"/>
  <c r="AE5" i="1"/>
  <c r="AE4" i="1"/>
  <c r="R11" i="5"/>
  <c r="D7" i="5"/>
  <c r="D11" i="5" s="1"/>
  <c r="Q77" i="5"/>
  <c r="C39" i="3"/>
  <c r="D7" i="8"/>
  <c r="D27" i="8" s="1"/>
  <c r="AH23" i="1"/>
  <c r="AH27" i="1"/>
  <c r="AH25" i="1"/>
  <c r="Q11" i="5"/>
  <c r="C65" i="3"/>
  <c r="T77" i="5"/>
  <c r="U7" i="8"/>
  <c r="C22" i="3"/>
  <c r="C100" i="3" s="1"/>
  <c r="C102" i="3" s="1"/>
  <c r="C75" i="5"/>
  <c r="U75" i="5" s="1"/>
  <c r="C70" i="5"/>
  <c r="U70" i="5" s="1"/>
  <c r="K73" i="5"/>
  <c r="K76" i="5" s="1"/>
  <c r="J73" i="5"/>
  <c r="H73" i="5"/>
  <c r="F73" i="5"/>
  <c r="D73" i="5"/>
  <c r="M73" i="5"/>
  <c r="V23" i="8"/>
  <c r="P7" i="8"/>
  <c r="P27" i="8" s="1"/>
  <c r="C74" i="5"/>
  <c r="U74" i="5" s="1"/>
  <c r="C72" i="5"/>
  <c r="U72" i="5" s="1"/>
  <c r="C71" i="5"/>
  <c r="U71" i="5" s="1"/>
  <c r="C69" i="5"/>
  <c r="U69" i="5" s="1"/>
  <c r="R77" i="5"/>
  <c r="R76" i="5"/>
  <c r="S77" i="5"/>
  <c r="S76" i="5"/>
  <c r="O73" i="5"/>
  <c r="N73" i="5"/>
  <c r="I73" i="5"/>
  <c r="G73" i="5"/>
  <c r="E73" i="5"/>
  <c r="L73" i="5"/>
  <c r="U23" i="8"/>
  <c r="D69" i="3"/>
  <c r="D70" i="3"/>
  <c r="C33" i="3"/>
  <c r="D33" i="3" s="1"/>
  <c r="D44" i="3"/>
  <c r="D50" i="3"/>
  <c r="D40" i="3"/>
  <c r="D38" i="3"/>
  <c r="D37" i="3"/>
  <c r="C32" i="3"/>
  <c r="D32" i="3" s="1"/>
  <c r="D49" i="3"/>
  <c r="D36" i="3"/>
  <c r="D42" i="3"/>
  <c r="D48" i="3"/>
  <c r="C34" i="3"/>
  <c r="D34" i="3" s="1"/>
  <c r="D43" i="3"/>
  <c r="L7" i="8"/>
  <c r="D31" i="3"/>
  <c r="D66" i="3"/>
  <c r="D68" i="3"/>
  <c r="AF73" i="1"/>
  <c r="D75" i="3"/>
  <c r="D64" i="3"/>
  <c r="D62" i="3"/>
  <c r="D76" i="3"/>
  <c r="D74" i="3"/>
  <c r="D63" i="3"/>
  <c r="H87" i="3"/>
  <c r="E27" i="8"/>
  <c r="J27" i="8"/>
  <c r="H27" i="8"/>
  <c r="F27" i="8"/>
  <c r="N27" i="8"/>
  <c r="Q15" i="8"/>
  <c r="Q27" i="8" s="1"/>
  <c r="O27" i="8"/>
  <c r="I15" i="8"/>
  <c r="G27" i="8"/>
  <c r="R15" i="8"/>
  <c r="V15" i="8" s="1"/>
  <c r="L23" i="8"/>
  <c r="L15" i="8"/>
  <c r="AH31" i="1"/>
  <c r="AH26" i="1"/>
  <c r="AF31" i="1"/>
  <c r="AH29" i="1"/>
  <c r="AH30" i="1"/>
  <c r="AH22" i="1"/>
  <c r="I7" i="8"/>
  <c r="K7" i="8" s="1"/>
  <c r="AH21" i="1"/>
  <c r="AH19" i="1"/>
  <c r="AH18" i="1"/>
  <c r="AH16" i="1"/>
  <c r="AH15" i="1"/>
  <c r="AH13" i="1"/>
  <c r="AH12" i="1"/>
  <c r="AH11" i="1"/>
  <c r="AH9" i="1"/>
  <c r="AH7" i="1"/>
  <c r="AH6" i="1"/>
  <c r="C16" i="3"/>
  <c r="C94" i="3" s="1"/>
  <c r="AH4" i="1"/>
  <c r="C18" i="3"/>
  <c r="C96" i="3" s="1"/>
  <c r="O7" i="5"/>
  <c r="K7" i="5"/>
  <c r="K10" i="5" s="1"/>
  <c r="H7" i="5"/>
  <c r="C14" i="3"/>
  <c r="C92" i="3" s="1"/>
  <c r="AC33" i="1"/>
  <c r="I7" i="5"/>
  <c r="I10" i="5" s="1"/>
  <c r="AD33" i="1"/>
  <c r="C17" i="3"/>
  <c r="C95" i="3" s="1"/>
  <c r="AH32" i="1"/>
  <c r="AH28" i="1"/>
  <c r="AH24" i="1"/>
  <c r="AH20" i="1"/>
  <c r="AH17" i="1"/>
  <c r="AH14" i="1"/>
  <c r="AH10" i="1"/>
  <c r="AH5" i="1"/>
  <c r="AH3" i="1"/>
  <c r="F7" i="5"/>
  <c r="F10" i="5" s="1"/>
  <c r="E7" i="5"/>
  <c r="E11" i="5" s="1"/>
  <c r="N7" i="5"/>
  <c r="N11" i="5" s="1"/>
  <c r="M7" i="5"/>
  <c r="M10" i="5" s="1"/>
  <c r="J7" i="5"/>
  <c r="J10" i="5" s="1"/>
  <c r="G7" i="5"/>
  <c r="G10" i="5" s="1"/>
  <c r="C7" i="5"/>
  <c r="T11" i="5"/>
  <c r="H9" i="3"/>
  <c r="L7" i="5"/>
  <c r="AH8" i="1"/>
  <c r="AB33" i="1"/>
  <c r="U7" i="5" l="1"/>
  <c r="U11" i="5" s="1"/>
  <c r="D10" i="5"/>
  <c r="AF3" i="1"/>
  <c r="AF27" i="1"/>
  <c r="R7" i="8"/>
  <c r="V7" i="8" s="1"/>
  <c r="V27" i="8" s="1"/>
  <c r="K77" i="5"/>
  <c r="L77" i="5"/>
  <c r="L76" i="5"/>
  <c r="G77" i="5"/>
  <c r="G76" i="5"/>
  <c r="N77" i="5"/>
  <c r="N76" i="5"/>
  <c r="C73" i="5"/>
  <c r="U73" i="5" s="1"/>
  <c r="U77" i="5" s="1"/>
  <c r="D77" i="5"/>
  <c r="D76" i="5"/>
  <c r="H77" i="5"/>
  <c r="H76" i="5"/>
  <c r="C24" i="3"/>
  <c r="D24" i="3" s="1"/>
  <c r="U15" i="8"/>
  <c r="U27" i="8" s="1"/>
  <c r="E77" i="5"/>
  <c r="E76" i="5"/>
  <c r="I77" i="5"/>
  <c r="I76" i="5"/>
  <c r="O77" i="5"/>
  <c r="O76" i="5"/>
  <c r="M77" i="5"/>
  <c r="M76" i="5"/>
  <c r="F77" i="5"/>
  <c r="F76" i="5"/>
  <c r="J77" i="5"/>
  <c r="J76" i="5"/>
  <c r="D65" i="3"/>
  <c r="D39" i="3"/>
  <c r="D35" i="3"/>
  <c r="C35" i="3"/>
  <c r="C30" i="3" s="1"/>
  <c r="B15" i="8" s="1"/>
  <c r="C15" i="8" s="1"/>
  <c r="L27" i="8"/>
  <c r="C60" i="3"/>
  <c r="D60" i="3" s="1"/>
  <c r="C58" i="3"/>
  <c r="D58" i="3" s="1"/>
  <c r="C59" i="3"/>
  <c r="D59" i="3" s="1"/>
  <c r="C57" i="3"/>
  <c r="AF23" i="1"/>
  <c r="AF14" i="1"/>
  <c r="K15" i="8"/>
  <c r="K27" i="8" s="1"/>
  <c r="I27" i="8"/>
  <c r="AF29" i="1"/>
  <c r="AF28" i="1"/>
  <c r="AF25" i="1"/>
  <c r="AF32" i="1"/>
  <c r="AF24" i="1"/>
  <c r="G11" i="5"/>
  <c r="K11" i="5"/>
  <c r="AF10" i="1"/>
  <c r="M11" i="5"/>
  <c r="AF5" i="1"/>
  <c r="AF21" i="1"/>
  <c r="AF20" i="1"/>
  <c r="AF19" i="1"/>
  <c r="AF17" i="1"/>
  <c r="AF16" i="1"/>
  <c r="AF12" i="1"/>
  <c r="J11" i="5"/>
  <c r="I11" i="5"/>
  <c r="C10" i="3"/>
  <c r="AF4" i="1"/>
  <c r="O11" i="5"/>
  <c r="O10" i="5"/>
  <c r="N10" i="5"/>
  <c r="D16" i="3"/>
  <c r="H10" i="5"/>
  <c r="H11" i="5"/>
  <c r="F11" i="5"/>
  <c r="E10" i="5"/>
  <c r="AF6" i="1"/>
  <c r="AF15" i="1"/>
  <c r="AF22" i="1"/>
  <c r="AF30" i="1"/>
  <c r="C12" i="3"/>
  <c r="C90" i="3" s="1"/>
  <c r="AF11" i="1"/>
  <c r="AF18" i="1"/>
  <c r="AF26" i="1"/>
  <c r="C11" i="5"/>
  <c r="C10" i="5"/>
  <c r="D22" i="3"/>
  <c r="L11" i="5"/>
  <c r="L10" i="5"/>
  <c r="C11" i="3"/>
  <c r="AF8" i="1"/>
  <c r="D23" i="3"/>
  <c r="D14" i="3"/>
  <c r="D17" i="3"/>
  <c r="D18" i="3"/>
  <c r="C5" i="3" l="1"/>
  <c r="U10" i="5"/>
  <c r="R27" i="8"/>
  <c r="C77" i="5"/>
  <c r="C76" i="5"/>
  <c r="U76" i="5" s="1"/>
  <c r="D57" i="3"/>
  <c r="D61" i="3" s="1"/>
  <c r="C61" i="3"/>
  <c r="C56" i="3" s="1"/>
  <c r="B23" i="8" s="1"/>
  <c r="C23" i="8" s="1"/>
  <c r="D12" i="3"/>
  <c r="D11" i="3"/>
  <c r="C89" i="3"/>
  <c r="D10" i="3"/>
  <c r="C88" i="3"/>
  <c r="C7" i="3"/>
  <c r="C13" i="3"/>
  <c r="C8" i="3"/>
  <c r="C6" i="3"/>
  <c r="C91" i="3" l="1"/>
  <c r="D13" i="3"/>
  <c r="D6" i="3"/>
  <c r="C84" i="3"/>
  <c r="D8" i="3"/>
  <c r="C86" i="3"/>
  <c r="D5" i="3"/>
  <c r="C83" i="3"/>
  <c r="D7" i="3"/>
  <c r="C85" i="3"/>
  <c r="C9" i="3"/>
  <c r="C4" i="3" s="1"/>
  <c r="B7" i="8" s="1"/>
  <c r="B27" i="8" s="1"/>
  <c r="D9" i="3" l="1"/>
  <c r="C82" i="3"/>
  <c r="D85" i="3" s="1"/>
  <c r="C87" i="3"/>
  <c r="D84" i="3" l="1"/>
  <c r="D86" i="3"/>
  <c r="C7" i="8"/>
  <c r="C27" i="8" s="1"/>
  <c r="D83" i="3"/>
  <c r="D100" i="3"/>
  <c r="D92" i="3"/>
  <c r="D96" i="3"/>
  <c r="D89" i="3"/>
  <c r="D102" i="3"/>
  <c r="D94" i="3"/>
  <c r="D90" i="3"/>
  <c r="D95" i="3"/>
  <c r="D101" i="3"/>
  <c r="D88" i="3"/>
  <c r="D87" i="3" l="1"/>
  <c r="D91" i="3"/>
</calcChain>
</file>

<file path=xl/comments1.xml><?xml version="1.0" encoding="utf-8"?>
<comments xmlns="http://schemas.openxmlformats.org/spreadsheetml/2006/main">
  <authors>
    <author>Stanojevic</author>
    <author>Slobo</author>
  </authors>
  <commentList>
    <comment ref="D2" authorId="0">
      <text>
        <r>
          <rPr>
            <b/>
            <sz val="10"/>
            <color indexed="81"/>
            <rFont val="Times New Roman"/>
            <family val="1"/>
          </rPr>
          <t>за националне мањине</t>
        </r>
      </text>
    </comment>
    <comment ref="O2" authorId="1">
      <text>
        <r>
          <rPr>
            <b/>
            <sz val="9"/>
            <color indexed="81"/>
            <rFont val="Tahoma"/>
            <family val="2"/>
          </rPr>
          <t>Изаберите страни језик</t>
        </r>
      </text>
    </comment>
    <comment ref="P2" authorId="1">
      <text>
        <r>
          <rPr>
            <b/>
            <sz val="9"/>
            <color indexed="81"/>
            <rFont val="Tahoma"/>
            <family val="2"/>
          </rPr>
          <t>Изаберите страни језик</t>
        </r>
      </text>
    </comment>
    <comment ref="Q2" authorId="1">
      <text>
        <r>
          <rPr>
            <b/>
            <sz val="9"/>
            <color indexed="81"/>
            <rFont val="Tahoma"/>
            <family val="2"/>
          </rPr>
          <t>Овде се уписује обавезна слободна наставна активност за сва три одељења</t>
        </r>
      </text>
    </comment>
    <comment ref="R2" authorId="1">
      <text>
        <r>
          <rPr>
            <b/>
            <sz val="9"/>
            <color indexed="81"/>
            <rFont val="Tahoma"/>
            <family val="2"/>
          </rPr>
          <t>Овде се уписује обавезна слободна наставна активност за сва три одељења</t>
        </r>
      </text>
    </comment>
    <comment ref="S2" authorId="1">
      <text>
        <r>
          <rPr>
            <b/>
            <sz val="9"/>
            <color indexed="81"/>
            <rFont val="Tahoma"/>
            <family val="2"/>
          </rPr>
          <t>Овде се уписује обавезна слободна наставна активност за сва три одељења</t>
        </r>
      </text>
    </comment>
    <comment ref="T2" authorId="0">
      <text>
        <r>
          <rPr>
            <b/>
            <sz val="10"/>
            <color indexed="81"/>
            <rFont val="Tahoma"/>
            <family val="2"/>
          </rPr>
          <t>Факутативни предмет</t>
        </r>
        <r>
          <rPr>
            <sz val="8"/>
            <color indexed="81"/>
            <rFont val="Tahoma"/>
          </rPr>
          <t xml:space="preserve">
</t>
        </r>
      </text>
    </comment>
    <comment ref="D37" authorId="0">
      <text>
        <r>
          <rPr>
            <b/>
            <sz val="10"/>
            <color indexed="81"/>
            <rFont val="Times New Roman"/>
            <family val="1"/>
          </rPr>
          <t>за националне мањине</t>
        </r>
      </text>
    </comment>
    <comment ref="T37" authorId="0">
      <text>
        <r>
          <rPr>
            <b/>
            <sz val="10"/>
            <color indexed="81"/>
            <rFont val="Tahoma"/>
            <family val="2"/>
          </rPr>
          <t>Факутативни предмет</t>
        </r>
        <r>
          <rPr>
            <sz val="8"/>
            <color indexed="81"/>
            <rFont val="Tahoma"/>
          </rPr>
          <t xml:space="preserve">
</t>
        </r>
      </text>
    </comment>
    <comment ref="D72" authorId="0">
      <text>
        <r>
          <rPr>
            <b/>
            <sz val="10"/>
            <color indexed="81"/>
            <rFont val="Times New Roman"/>
            <family val="1"/>
          </rPr>
          <t>за националне мањине</t>
        </r>
      </text>
    </comment>
    <comment ref="T72" authorId="0">
      <text>
        <r>
          <rPr>
            <b/>
            <sz val="10"/>
            <color indexed="81"/>
            <rFont val="Tahoma"/>
            <family val="2"/>
          </rPr>
          <t>Факутативни предмет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<sst xmlns="http://schemas.openxmlformats.org/spreadsheetml/2006/main" count="454" uniqueCount="110">
  <si>
    <t>Предмети</t>
  </si>
  <si>
    <t>Изостанци</t>
  </si>
  <si>
    <t>Број неоцењених предмета</t>
  </si>
  <si>
    <t>Број недовољних оцена</t>
  </si>
  <si>
    <t>Просек</t>
  </si>
  <si>
    <t>Оправданих</t>
  </si>
  <si>
    <t>Неоправданих</t>
  </si>
  <si>
    <t>Редни број у Дневнику</t>
  </si>
  <si>
    <t>Верска настава</t>
  </si>
  <si>
    <t>Грађанско васпитање</t>
  </si>
  <si>
    <t>Добар</t>
  </si>
  <si>
    <t>Одличан</t>
  </si>
  <si>
    <t>Врло добар</t>
  </si>
  <si>
    <t>Довољан</t>
  </si>
  <si>
    <t>Недовољан</t>
  </si>
  <si>
    <t>Неоцењен</t>
  </si>
  <si>
    <t>Број</t>
  </si>
  <si>
    <t>%</t>
  </si>
  <si>
    <t>Изостанци ученика</t>
  </si>
  <si>
    <t>Укупно</t>
  </si>
  <si>
    <t>По ученику</t>
  </si>
  <si>
    <t>Број оцена по предметима</t>
  </si>
  <si>
    <t>Владање ученика</t>
  </si>
  <si>
    <t>Примерно</t>
  </si>
  <si>
    <t>Врло добро</t>
  </si>
  <si>
    <t>Добро</t>
  </si>
  <si>
    <t>Довољно</t>
  </si>
  <si>
    <t>Незадовољавајуће</t>
  </si>
  <si>
    <t>Са једном недовољном</t>
  </si>
  <si>
    <t>Са две недовољне</t>
  </si>
  <si>
    <t>Са једном неоцењеном</t>
  </si>
  <si>
    <t>Са две неоцењене</t>
  </si>
  <si>
    <t>Са три и више неоцењених</t>
  </si>
  <si>
    <t>Са три и више недовољних</t>
  </si>
  <si>
    <t>Свега позитивних</t>
  </si>
  <si>
    <t>Свега ученика</t>
  </si>
  <si>
    <t>Средња оцена</t>
  </si>
  <si>
    <t>ОПШТИ УСПЕХ</t>
  </si>
  <si>
    <t>УКУПНО</t>
  </si>
  <si>
    <t>Општи успех ученика</t>
  </si>
  <si>
    <t>Неоцењених</t>
  </si>
  <si>
    <t>Свега ученика са позитивним успехом</t>
  </si>
  <si>
    <t>Свега ученика са недовољним успехом</t>
  </si>
  <si>
    <t>Укор директора</t>
  </si>
  <si>
    <t>Укор наставничког већа</t>
  </si>
  <si>
    <t>Казнене мере</t>
  </si>
  <si>
    <t>Укупно изречено казнених мера</t>
  </si>
  <si>
    <t>3. Похвале и казнене мере</t>
  </si>
  <si>
    <t>Српски језик</t>
  </si>
  <si>
    <t>Ликовна култура</t>
  </si>
  <si>
    <t>Музичка култура</t>
  </si>
  <si>
    <t>Историја</t>
  </si>
  <si>
    <t>Географија</t>
  </si>
  <si>
    <t>Математика</t>
  </si>
  <si>
    <t>Биологија</t>
  </si>
  <si>
    <t>истиче се</t>
  </si>
  <si>
    <t>добар</t>
  </si>
  <si>
    <t>задовољава</t>
  </si>
  <si>
    <t>Информатика и рачунарство</t>
  </si>
  <si>
    <t>Број ученика</t>
  </si>
  <si>
    <t>Са оправданим изостанцима</t>
  </si>
  <si>
    <t>Са неоправданим изостанцима</t>
  </si>
  <si>
    <t>Свега у разреду</t>
  </si>
  <si>
    <t>Без изостанака</t>
  </si>
  <si>
    <t>Са изостанцима</t>
  </si>
  <si>
    <t>до 25 часова</t>
  </si>
  <si>
    <t>26 - 1/3 
годишњег
броја часова</t>
  </si>
  <si>
    <t>више од 1/3 
годишњег 
бр. часова</t>
  </si>
  <si>
    <t>Свега</t>
  </si>
  <si>
    <t>до 7 часова</t>
  </si>
  <si>
    <t>од 8 до 17 
часова</t>
  </si>
  <si>
    <t>0д 18 до 24 
часова</t>
  </si>
  <si>
    <t>преко 25 
часова</t>
  </si>
  <si>
    <t>Беој ученика</t>
  </si>
  <si>
    <t>Број изостанака</t>
  </si>
  <si>
    <t>Грађанско
васпитање</t>
  </si>
  <si>
    <t>Наставни 
предмет</t>
  </si>
  <si>
    <t>Верска 
настава</t>
  </si>
  <si>
    <t xml:space="preserve">Број </t>
  </si>
  <si>
    <t>Описне 
оцене</t>
  </si>
  <si>
    <t>Енглески језик</t>
  </si>
  <si>
    <t>Немачки језик</t>
  </si>
  <si>
    <t>Француски језик</t>
  </si>
  <si>
    <t>Италијански језик</t>
  </si>
  <si>
    <t>Шпански језик</t>
  </si>
  <si>
    <t>Руски језик</t>
  </si>
  <si>
    <t>∑</t>
  </si>
  <si>
    <t>1. одељење</t>
  </si>
  <si>
    <t>2. одељење</t>
  </si>
  <si>
    <t>3. одељење</t>
  </si>
  <si>
    <t>Укор одељењског већа</t>
  </si>
  <si>
    <t>Укор одељењског старешине</t>
  </si>
  <si>
    <t>Владање</t>
  </si>
  <si>
    <t>1/3 укупног броја часова:</t>
  </si>
  <si>
    <t>Презиме и име ученика</t>
  </si>
  <si>
    <t>в.18.09.2017.</t>
  </si>
  <si>
    <t>Техника и технологија</t>
  </si>
  <si>
    <t>Физичко и здр. васпитање</t>
  </si>
  <si>
    <t>&lt;199</t>
  </si>
  <si>
    <t>&lt;155</t>
  </si>
  <si>
    <t>&lt;354</t>
  </si>
  <si>
    <t>ПРЕГЛЕД ИЗОСТАНАКА УЧЕНИКА</t>
  </si>
  <si>
    <t>Српски као нематерњи језик</t>
  </si>
  <si>
    <t xml:space="preserve">Енглески језик </t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</si>
  <si>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  <charset val="238"/>
      </rPr>
      <t xml:space="preserve"> у црвеном пољу изаберите вредност за одговарајући период</t>
    </r>
  </si>
  <si>
    <r>
      <t xml:space="preserve">1/3 у 1. полугодишту - </t>
    </r>
    <r>
      <rPr>
        <b/>
        <sz val="10"/>
        <color rgb="FFFF0000"/>
        <rFont val="Arial"/>
        <family val="2"/>
      </rPr>
      <t>199</t>
    </r>
  </si>
  <si>
    <r>
      <t xml:space="preserve">1/3 у 2. полугодишту - </t>
    </r>
    <r>
      <rPr>
        <b/>
        <sz val="10"/>
        <color rgb="FFFF0000"/>
        <rFont val="Arial"/>
        <family val="2"/>
      </rPr>
      <t>155</t>
    </r>
  </si>
  <si>
    <r>
      <t xml:space="preserve">1/3 годишњег фонда - </t>
    </r>
    <r>
      <rPr>
        <b/>
        <sz val="10"/>
        <color rgb="FFFF0000"/>
        <rFont val="Arial"/>
        <family val="2"/>
      </rPr>
      <t>354</t>
    </r>
  </si>
  <si>
    <t>5. разред</t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</si>
  <si>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је ученик неоцењен из неког предмета упишите "0". Уколико нема изостанке оставите празне рубрике.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</si>
</sst>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10"/>
      <color indexed="81"/>
      <name val="Tahoma"/>
      <family val="2"/>
    </font>
    <font>
      <sz val="10"/>
      <name val="Arial"/>
      <family val="2"/>
      <charset val="238"/>
    </font>
    <font>
      <b/>
      <sz val="4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color rgb="FFFF0000"/>
      <name val="Calibri"/>
      <family val="2"/>
      <charset val="238"/>
    </font>
    <font>
      <b/>
      <sz val="28"/>
      <color rgb="FFFF0000"/>
      <name val="Calibri"/>
      <family val="2"/>
      <charset val="238"/>
    </font>
    <font>
      <b/>
      <sz val="20"/>
      <color rgb="FFFF0000"/>
      <name val="Calibri"/>
      <family val="2"/>
      <charset val="238"/>
    </font>
    <font>
      <b/>
      <sz val="18"/>
      <name val="Calibri"/>
      <family val="2"/>
      <charset val="238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charset val="238"/>
    </font>
    <font>
      <b/>
      <sz val="9"/>
      <color indexed="81"/>
      <name val="Tahoma"/>
      <family val="2"/>
    </font>
    <font>
      <b/>
      <sz val="10"/>
      <color indexed="81"/>
      <name val="Times New Roman"/>
      <family val="1"/>
    </font>
    <font>
      <b/>
      <sz val="6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504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3823"/>
        <bgColor indexed="64"/>
      </patternFill>
    </fill>
  </fills>
  <borders count="1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Fill="1" applyAlignment="1"/>
    <xf numFmtId="0" fontId="0" fillId="0" borderId="2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textRotation="90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Alignment="1" applyProtection="1">
      <alignment horizontal="center" textRotation="90"/>
      <protection hidden="1"/>
    </xf>
    <xf numFmtId="0" fontId="0" fillId="0" borderId="22" xfId="0" applyBorder="1" applyAlignment="1" applyProtection="1">
      <alignment horizontal="center" textRotation="90"/>
      <protection hidden="1"/>
    </xf>
    <xf numFmtId="0" fontId="0" fillId="0" borderId="23" xfId="0" applyBorder="1" applyAlignment="1" applyProtection="1">
      <alignment horizontal="center" textRotation="90"/>
      <protection hidden="1"/>
    </xf>
    <xf numFmtId="0" fontId="0" fillId="0" borderId="24" xfId="0" applyBorder="1" applyAlignment="1" applyProtection="1">
      <alignment horizontal="center" textRotation="90"/>
      <protection hidden="1"/>
    </xf>
    <xf numFmtId="0" fontId="0" fillId="0" borderId="25" xfId="0" applyBorder="1" applyAlignment="1" applyProtection="1">
      <alignment horizontal="center" textRotation="90"/>
      <protection hidden="1"/>
    </xf>
    <xf numFmtId="0" fontId="0" fillId="0" borderId="26" xfId="0" applyBorder="1" applyAlignment="1" applyProtection="1"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28" xfId="0" applyBorder="1" applyAlignment="1" applyProtection="1"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3" borderId="38" xfId="0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2" fontId="0" fillId="3" borderId="21" xfId="0" applyNumberFormat="1" applyFill="1" applyBorder="1" applyAlignment="1" applyProtection="1">
      <alignment horizontal="center" vertical="center"/>
      <protection hidden="1"/>
    </xf>
    <xf numFmtId="2" fontId="0" fillId="3" borderId="33" xfId="0" applyNumberFormat="1" applyFill="1" applyBorder="1" applyAlignment="1" applyProtection="1">
      <alignment horizontal="center" vertical="center"/>
      <protection hidden="1"/>
    </xf>
    <xf numFmtId="0" fontId="3" fillId="0" borderId="21" xfId="0" applyFont="1" applyBorder="1" applyProtection="1"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0" fontId="3" fillId="0" borderId="22" xfId="0" applyFont="1" applyBorder="1" applyProtection="1"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3" borderId="40" xfId="0" applyFont="1" applyFill="1" applyBorder="1" applyProtection="1">
      <protection hidden="1"/>
    </xf>
    <xf numFmtId="0" fontId="3" fillId="3" borderId="41" xfId="0" applyFont="1" applyFill="1" applyBorder="1" applyAlignment="1" applyProtection="1">
      <alignment horizontal="right"/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3" xfId="0" applyBorder="1" applyProtection="1">
      <protection hidden="1"/>
    </xf>
    <xf numFmtId="2" fontId="0" fillId="0" borderId="4" xfId="0" applyNumberFormat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42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2" xfId="0" applyBorder="1" applyProtection="1">
      <protection hidden="1"/>
    </xf>
    <xf numFmtId="2" fontId="0" fillId="0" borderId="12" xfId="0" applyNumberFormat="1" applyBorder="1" applyProtection="1">
      <protection hidden="1"/>
    </xf>
    <xf numFmtId="0" fontId="0" fillId="0" borderId="31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44" xfId="0" applyBorder="1" applyProtection="1">
      <protection hidden="1"/>
    </xf>
    <xf numFmtId="0" fontId="0" fillId="3" borderId="15" xfId="0" applyFill="1" applyBorder="1" applyAlignment="1" applyProtection="1">
      <protection hidden="1"/>
    </xf>
    <xf numFmtId="0" fontId="0" fillId="3" borderId="3" xfId="0" applyFill="1" applyBorder="1" applyProtection="1">
      <protection hidden="1"/>
    </xf>
    <xf numFmtId="2" fontId="0" fillId="3" borderId="14" xfId="0" applyNumberFormat="1" applyFill="1" applyBorder="1" applyProtection="1">
      <protection hidden="1"/>
    </xf>
    <xf numFmtId="0" fontId="3" fillId="3" borderId="45" xfId="0" applyFont="1" applyFill="1" applyBorder="1" applyProtection="1"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46" xfId="0" applyBorder="1" applyProtection="1">
      <protection hidden="1"/>
    </xf>
    <xf numFmtId="2" fontId="0" fillId="4" borderId="4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2" fontId="0" fillId="4" borderId="34" xfId="0" applyNumberFormat="1" applyFill="1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Alignment="1" applyProtection="1">
      <alignment horizontal="left"/>
      <protection hidden="1"/>
    </xf>
    <xf numFmtId="2" fontId="0" fillId="4" borderId="47" xfId="0" applyNumberFormat="1" applyFill="1" applyBorder="1" applyProtection="1">
      <protection hidden="1"/>
    </xf>
    <xf numFmtId="0" fontId="0" fillId="3" borderId="17" xfId="0" applyFill="1" applyBorder="1" applyProtection="1">
      <protection hidden="1"/>
    </xf>
    <xf numFmtId="2" fontId="0" fillId="3" borderId="4" xfId="0" applyNumberFormat="1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7" xfId="0" applyFill="1" applyBorder="1" applyProtection="1">
      <protection hidden="1"/>
    </xf>
    <xf numFmtId="2" fontId="0" fillId="3" borderId="48" xfId="0" applyNumberFormat="1" applyFill="1" applyBorder="1" applyProtection="1">
      <protection hidden="1"/>
    </xf>
    <xf numFmtId="2" fontId="0" fillId="0" borderId="23" xfId="0" applyNumberFormat="1" applyBorder="1" applyProtection="1">
      <protection hidden="1"/>
    </xf>
    <xf numFmtId="0" fontId="0" fillId="0" borderId="15" xfId="0" applyBorder="1" applyAlignment="1" applyProtection="1">
      <alignment horizontal="left"/>
      <protection hidden="1"/>
    </xf>
    <xf numFmtId="2" fontId="0" fillId="0" borderId="27" xfId="0" applyNumberFormat="1" applyBorder="1" applyProtection="1">
      <protection hidden="1"/>
    </xf>
    <xf numFmtId="0" fontId="0" fillId="0" borderId="17" xfId="0" applyBorder="1" applyAlignment="1" applyProtection="1">
      <alignment horizontal="left"/>
      <protection hidden="1"/>
    </xf>
    <xf numFmtId="2" fontId="0" fillId="0" borderId="29" xfId="0" applyNumberFormat="1" applyBorder="1" applyProtection="1"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24" xfId="0" applyBorder="1" applyProtection="1">
      <protection hidden="1"/>
    </xf>
    <xf numFmtId="2" fontId="0" fillId="0" borderId="37" xfId="0" applyNumberFormat="1" applyBorder="1" applyProtection="1"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0" fillId="0" borderId="38" xfId="0" applyBorder="1" applyProtection="1">
      <protection hidden="1"/>
    </xf>
    <xf numFmtId="2" fontId="0" fillId="0" borderId="50" xfId="0" applyNumberFormat="1" applyBorder="1" applyProtection="1">
      <protection hidden="1"/>
    </xf>
    <xf numFmtId="0" fontId="0" fillId="3" borderId="38" xfId="0" applyFill="1" applyBorder="1" applyProtection="1">
      <protection hidden="1"/>
    </xf>
    <xf numFmtId="0" fontId="0" fillId="3" borderId="24" xfId="0" applyFill="1" applyBorder="1" applyProtection="1">
      <protection hidden="1"/>
    </xf>
    <xf numFmtId="2" fontId="0" fillId="3" borderId="39" xfId="0" applyNumberFormat="1" applyFill="1" applyBorder="1" applyProtection="1">
      <protection hidden="1"/>
    </xf>
    <xf numFmtId="0" fontId="0" fillId="5" borderId="11" xfId="0" applyFill="1" applyBorder="1" applyProtection="1"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Protection="1">
      <protection locked="0"/>
    </xf>
    <xf numFmtId="0" fontId="0" fillId="5" borderId="16" xfId="0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0" fillId="5" borderId="18" xfId="0" applyFill="1" applyBorder="1" applyProtection="1">
      <protection hidden="1"/>
    </xf>
    <xf numFmtId="0" fontId="0" fillId="5" borderId="7" xfId="0" applyFill="1" applyBorder="1" applyProtection="1"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distributed"/>
      <protection hidden="1"/>
    </xf>
    <xf numFmtId="0" fontId="0" fillId="6" borderId="53" xfId="0" applyFill="1" applyBorder="1" applyAlignment="1" applyProtection="1">
      <alignment horizontal="center" vertical="center"/>
      <protection hidden="1"/>
    </xf>
    <xf numFmtId="0" fontId="0" fillId="2" borderId="54" xfId="0" applyFill="1" applyBorder="1" applyAlignment="1" applyProtection="1">
      <alignment horizontal="distributed" textRotation="90"/>
      <protection hidden="1"/>
    </xf>
    <xf numFmtId="0" fontId="0" fillId="2" borderId="55" xfId="0" applyFill="1" applyBorder="1" applyAlignment="1" applyProtection="1">
      <alignment horizontal="distributed" textRotation="90"/>
      <protection hidden="1"/>
    </xf>
    <xf numFmtId="0" fontId="0" fillId="2" borderId="56" xfId="0" applyFill="1" applyBorder="1" applyAlignment="1" applyProtection="1">
      <alignment horizontal="distributed" textRotation="90"/>
      <protection hidden="1"/>
    </xf>
    <xf numFmtId="0" fontId="0" fillId="3" borderId="55" xfId="0" applyFill="1" applyBorder="1" applyAlignment="1" applyProtection="1">
      <alignment horizontal="distributed" textRotation="90"/>
      <protection hidden="1"/>
    </xf>
    <xf numFmtId="0" fontId="0" fillId="3" borderId="57" xfId="0" applyFill="1" applyBorder="1" applyAlignment="1" applyProtection="1">
      <alignment horizontal="distributed" textRotation="90"/>
      <protection hidden="1"/>
    </xf>
    <xf numFmtId="0" fontId="0" fillId="6" borderId="58" xfId="0" applyFill="1" applyBorder="1" applyAlignment="1" applyProtection="1">
      <alignment horizontal="distributed" textRotation="90"/>
      <protection hidden="1"/>
    </xf>
    <xf numFmtId="0" fontId="0" fillId="6" borderId="55" xfId="0" applyFill="1" applyBorder="1" applyAlignment="1" applyProtection="1">
      <alignment horizontal="distributed" textRotation="90"/>
      <protection hidden="1"/>
    </xf>
    <xf numFmtId="0" fontId="0" fillId="6" borderId="56" xfId="0" applyFill="1" applyBorder="1" applyAlignment="1" applyProtection="1">
      <alignment horizontal="distributed" textRotation="90"/>
      <protection hidden="1"/>
    </xf>
    <xf numFmtId="0" fontId="0" fillId="5" borderId="59" xfId="0" applyFill="1" applyBorder="1" applyAlignment="1" applyProtection="1">
      <alignment horizontal="center"/>
      <protection hidden="1"/>
    </xf>
    <xf numFmtId="0" fontId="0" fillId="5" borderId="60" xfId="0" applyFill="1" applyBorder="1" applyAlignment="1" applyProtection="1">
      <alignment horizontal="center"/>
      <protection hidden="1"/>
    </xf>
    <xf numFmtId="0" fontId="0" fillId="2" borderId="59" xfId="0" applyFill="1" applyBorder="1" applyAlignment="1" applyProtection="1">
      <alignment horizontal="center"/>
      <protection hidden="1"/>
    </xf>
    <xf numFmtId="0" fontId="0" fillId="2" borderId="60" xfId="0" applyFill="1" applyBorder="1" applyAlignment="1" applyProtection="1">
      <alignment horizontal="center"/>
      <protection hidden="1"/>
    </xf>
    <xf numFmtId="0" fontId="0" fillId="2" borderId="61" xfId="0" applyFill="1" applyBorder="1" applyAlignment="1" applyProtection="1">
      <alignment horizontal="center"/>
      <protection hidden="1"/>
    </xf>
    <xf numFmtId="0" fontId="0" fillId="3" borderId="62" xfId="0" applyFill="1" applyBorder="1" applyAlignment="1" applyProtection="1">
      <alignment horizontal="center"/>
      <protection hidden="1"/>
    </xf>
    <xf numFmtId="0" fontId="0" fillId="3" borderId="63" xfId="0" applyFill="1" applyBorder="1" applyAlignment="1" applyProtection="1">
      <alignment horizontal="center"/>
      <protection hidden="1"/>
    </xf>
    <xf numFmtId="0" fontId="0" fillId="6" borderId="59" xfId="0" applyFill="1" applyBorder="1" applyAlignment="1" applyProtection="1">
      <alignment horizontal="center"/>
      <protection hidden="1"/>
    </xf>
    <xf numFmtId="0" fontId="0" fillId="6" borderId="60" xfId="0" applyFill="1" applyBorder="1" applyAlignment="1" applyProtection="1">
      <alignment horizontal="center"/>
      <protection hidden="1"/>
    </xf>
    <xf numFmtId="0" fontId="0" fillId="6" borderId="64" xfId="0" applyFill="1" applyBorder="1" applyAlignment="1" applyProtection="1">
      <alignment horizontal="center"/>
      <protection hidden="1"/>
    </xf>
    <xf numFmtId="0" fontId="0" fillId="6" borderId="65" xfId="0" applyFill="1" applyBorder="1" applyAlignment="1" applyProtection="1">
      <alignment horizontal="center"/>
      <protection hidden="1"/>
    </xf>
    <xf numFmtId="0" fontId="0" fillId="6" borderId="63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distributed"/>
      <protection hidden="1"/>
    </xf>
    <xf numFmtId="0" fontId="0" fillId="0" borderId="67" xfId="0" applyBorder="1" applyAlignment="1" applyProtection="1">
      <alignment horizontal="distributed"/>
      <protection hidden="1"/>
    </xf>
    <xf numFmtId="0" fontId="0" fillId="0" borderId="68" xfId="0" applyBorder="1" applyProtection="1">
      <protection hidden="1"/>
    </xf>
    <xf numFmtId="0" fontId="0" fillId="0" borderId="0" xfId="0" applyBorder="1" applyAlignment="1" applyProtection="1">
      <alignment horizontal="distributed"/>
      <protection hidden="1"/>
    </xf>
    <xf numFmtId="0" fontId="0" fillId="0" borderId="6" xfId="0" applyBorder="1" applyAlignment="1" applyProtection="1">
      <alignment horizontal="center" textRotation="90"/>
      <protection hidden="1"/>
    </xf>
    <xf numFmtId="0" fontId="0" fillId="0" borderId="7" xfId="0" applyBorder="1" applyAlignment="1" applyProtection="1">
      <alignment horizontal="center" textRotation="90"/>
      <protection hidden="1"/>
    </xf>
    <xf numFmtId="0" fontId="0" fillId="0" borderId="16" xfId="0" applyBorder="1" applyAlignment="1" applyProtection="1">
      <alignment horizontal="center" textRotation="90"/>
      <protection hidden="1"/>
    </xf>
    <xf numFmtId="0" fontId="0" fillId="0" borderId="69" xfId="0" applyBorder="1" applyAlignment="1" applyProtection="1">
      <alignment horizontal="center" textRotation="90"/>
      <protection hidden="1"/>
    </xf>
    <xf numFmtId="0" fontId="0" fillId="0" borderId="44" xfId="0" applyBorder="1" applyAlignment="1" applyProtection="1">
      <alignment horizontal="center" textRotation="90"/>
      <protection hidden="1"/>
    </xf>
    <xf numFmtId="0" fontId="0" fillId="0" borderId="70" xfId="0" applyBorder="1" applyProtection="1">
      <protection hidden="1"/>
    </xf>
    <xf numFmtId="0" fontId="0" fillId="0" borderId="39" xfId="0" applyBorder="1" applyAlignment="1" applyProtection="1">
      <alignment horizontal="center" textRotation="90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2" fontId="0" fillId="3" borderId="39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protection hidden="1"/>
    </xf>
    <xf numFmtId="0" fontId="0" fillId="0" borderId="71" xfId="0" applyBorder="1" applyAlignment="1" applyProtection="1">
      <protection hidden="1"/>
    </xf>
    <xf numFmtId="0" fontId="0" fillId="0" borderId="72" xfId="0" applyBorder="1" applyAlignment="1" applyProtection="1">
      <alignment horizontal="center" textRotation="90"/>
      <protection hidden="1"/>
    </xf>
    <xf numFmtId="0" fontId="0" fillId="3" borderId="72" xfId="0" applyFill="1" applyBorder="1" applyAlignment="1" applyProtection="1">
      <protection hidden="1"/>
    </xf>
    <xf numFmtId="2" fontId="0" fillId="3" borderId="73" xfId="0" applyNumberFormat="1" applyFill="1" applyBorder="1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7" borderId="2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0" borderId="33" xfId="0" applyBorder="1" applyAlignment="1" applyProtection="1">
      <alignment horizontal="center" textRotation="90"/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6" borderId="53" xfId="0" applyFill="1" applyBorder="1" applyAlignment="1" applyProtection="1">
      <alignment horizontal="center" vertical="center"/>
      <protection hidden="1"/>
    </xf>
    <xf numFmtId="0" fontId="0" fillId="0" borderId="42" xfId="0" applyBorder="1" applyProtection="1">
      <protection hidden="1"/>
    </xf>
    <xf numFmtId="0" fontId="0" fillId="0" borderId="44" xfId="0" applyBorder="1" applyProtection="1">
      <protection hidden="1"/>
    </xf>
    <xf numFmtId="0" fontId="0" fillId="5" borderId="62" xfId="0" applyFill="1" applyBorder="1" applyAlignment="1" applyProtection="1">
      <alignment horizontal="center"/>
      <protection hidden="1"/>
    </xf>
    <xf numFmtId="0" fontId="0" fillId="6" borderId="85" xfId="0" applyFill="1" applyBorder="1" applyAlignment="1" applyProtection="1">
      <alignment horizontal="distributed"/>
      <protection hidden="1"/>
    </xf>
    <xf numFmtId="0" fontId="0" fillId="8" borderId="66" xfId="0" applyFill="1" applyBorder="1" applyAlignment="1" applyProtection="1">
      <alignment horizontal="center" vertical="center"/>
    </xf>
    <xf numFmtId="0" fontId="0" fillId="9" borderId="66" xfId="0" applyFill="1" applyBorder="1" applyAlignment="1" applyProtection="1">
      <alignment horizontal="center" vertical="center"/>
    </xf>
    <xf numFmtId="0" fontId="0" fillId="10" borderId="66" xfId="0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textRotation="90"/>
      <protection hidden="1"/>
    </xf>
    <xf numFmtId="0" fontId="0" fillId="11" borderId="6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3" borderId="39" xfId="0" applyFill="1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protection hidden="1"/>
    </xf>
    <xf numFmtId="0" fontId="0" fillId="0" borderId="73" xfId="0" applyBorder="1" applyAlignment="1" applyProtection="1">
      <protection hidden="1"/>
    </xf>
    <xf numFmtId="0" fontId="0" fillId="0" borderId="104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5" borderId="48" xfId="0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textRotation="90"/>
      <protection hidden="1"/>
    </xf>
    <xf numFmtId="0" fontId="6" fillId="0" borderId="48" xfId="0" applyFont="1" applyBorder="1" applyAlignment="1" applyProtection="1">
      <alignment horizontal="center" vertical="center" wrapText="1"/>
      <protection hidden="1"/>
    </xf>
    <xf numFmtId="0" fontId="6" fillId="0" borderId="48" xfId="0" applyFont="1" applyBorder="1" applyAlignment="1" applyProtection="1">
      <alignment horizontal="center" textRotation="90"/>
      <protection hidden="1"/>
    </xf>
    <xf numFmtId="0" fontId="6" fillId="0" borderId="51" xfId="0" applyFont="1" applyBorder="1" applyAlignment="1" applyProtection="1">
      <alignment horizontal="center" textRotation="90"/>
      <protection hidden="1"/>
    </xf>
    <xf numFmtId="2" fontId="0" fillId="7" borderId="17" xfId="0" applyNumberFormat="1" applyFill="1" applyBorder="1" applyProtection="1">
      <protection hidden="1"/>
    </xf>
    <xf numFmtId="2" fontId="0" fillId="7" borderId="35" xfId="0" applyNumberFormat="1" applyFill="1" applyBorder="1" applyProtection="1">
      <protection hidden="1"/>
    </xf>
    <xf numFmtId="0" fontId="10" fillId="9" borderId="0" xfId="0" applyFont="1" applyFill="1" applyAlignment="1" applyProtection="1">
      <alignment horizontal="center" vertical="center"/>
      <protection hidden="1"/>
    </xf>
    <xf numFmtId="0" fontId="8" fillId="9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0" fontId="0" fillId="0" borderId="19" xfId="0" applyBorder="1" applyAlignment="1" applyProtection="1">
      <alignment horizontal="center" textRotation="90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textRotation="90"/>
      <protection hidden="1"/>
    </xf>
    <xf numFmtId="0" fontId="0" fillId="0" borderId="91" xfId="0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textRotation="90"/>
    </xf>
    <xf numFmtId="0" fontId="6" fillId="0" borderId="2" xfId="0" applyFont="1" applyBorder="1" applyProtection="1">
      <protection locked="0"/>
    </xf>
    <xf numFmtId="0" fontId="6" fillId="0" borderId="7" xfId="0" applyFont="1" applyBorder="1" applyAlignment="1" applyProtection="1">
      <alignment horizontal="center" textRotation="90"/>
      <protection hidden="1"/>
    </xf>
    <xf numFmtId="0" fontId="14" fillId="0" borderId="2" xfId="0" applyFont="1" applyBorder="1" applyProtection="1">
      <protection locked="0"/>
    </xf>
    <xf numFmtId="0" fontId="14" fillId="0" borderId="0" xfId="0" applyFont="1"/>
    <xf numFmtId="0" fontId="6" fillId="0" borderId="3" xfId="0" applyFont="1" applyBorder="1" applyProtection="1">
      <protection locked="0"/>
    </xf>
    <xf numFmtId="0" fontId="6" fillId="5" borderId="2" xfId="0" applyFont="1" applyFill="1" applyBorder="1" applyProtection="1">
      <protection locked="0"/>
    </xf>
    <xf numFmtId="0" fontId="14" fillId="0" borderId="6" xfId="0" applyFont="1" applyBorder="1" applyAlignment="1" applyProtection="1">
      <alignment horizontal="center" textRotation="90"/>
      <protection hidden="1"/>
    </xf>
    <xf numFmtId="0" fontId="14" fillId="0" borderId="3" xfId="0" applyFont="1" applyBorder="1" applyProtection="1">
      <protection locked="0"/>
    </xf>
    <xf numFmtId="0" fontId="14" fillId="5" borderId="2" xfId="0" applyFont="1" applyFill="1" applyBorder="1" applyProtection="1">
      <protection locked="0"/>
    </xf>
    <xf numFmtId="0" fontId="14" fillId="0" borderId="5" xfId="0" applyFont="1" applyBorder="1" applyAlignment="1" applyProtection="1">
      <alignment horizontal="center" textRotation="90"/>
    </xf>
    <xf numFmtId="0" fontId="6" fillId="13" borderId="7" xfId="0" applyFont="1" applyFill="1" applyBorder="1" applyAlignment="1" applyProtection="1">
      <alignment horizontal="center" textRotation="90"/>
      <protection locked="0" hidden="1"/>
    </xf>
    <xf numFmtId="0" fontId="0" fillId="0" borderId="14" xfId="0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4" xfId="0" applyFill="1" applyBorder="1" applyProtection="1">
      <protection hidden="1"/>
    </xf>
    <xf numFmtId="2" fontId="0" fillId="0" borderId="17" xfId="0" applyNumberFormat="1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6" xfId="0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18" xfId="0" applyFill="1" applyBorder="1" applyProtection="1">
      <protection hidden="1"/>
    </xf>
    <xf numFmtId="0" fontId="0" fillId="13" borderId="19" xfId="0" applyFill="1" applyBorder="1" applyProtection="1">
      <protection hidden="1"/>
    </xf>
    <xf numFmtId="2" fontId="0" fillId="0" borderId="105" xfId="0" applyNumberFormat="1" applyFill="1" applyBorder="1" applyProtection="1">
      <protection hidden="1"/>
    </xf>
    <xf numFmtId="0" fontId="14" fillId="0" borderId="9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4" fillId="5" borderId="13" xfId="0" applyFont="1" applyFill="1" applyBorder="1" applyProtection="1">
      <protection locked="0"/>
    </xf>
    <xf numFmtId="0" fontId="14" fillId="5" borderId="11" xfId="0" applyFont="1" applyFill="1" applyBorder="1" applyProtection="1">
      <protection locked="0"/>
    </xf>
    <xf numFmtId="0" fontId="14" fillId="0" borderId="13" xfId="0" applyFont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4" fillId="0" borderId="11" xfId="0" applyFont="1" applyBorder="1" applyProtection="1">
      <protection locked="0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15" xfId="0" applyBorder="1" applyAlignment="1" applyProtection="1">
      <alignment horizontal="center"/>
      <protection hidden="1"/>
    </xf>
    <xf numFmtId="0" fontId="0" fillId="5" borderId="17" xfId="0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0" fontId="0" fillId="0" borderId="20" xfId="0" applyBorder="1"/>
    <xf numFmtId="0" fontId="0" fillId="0" borderId="0" xfId="0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0" xfId="0"/>
    <xf numFmtId="0" fontId="0" fillId="5" borderId="13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14" fillId="0" borderId="7" xfId="0" applyFont="1" applyBorder="1" applyAlignment="1" applyProtection="1">
      <alignment horizontal="center" textRotation="90"/>
      <protection hidden="1"/>
    </xf>
    <xf numFmtId="0" fontId="14" fillId="0" borderId="7" xfId="0" applyFont="1" applyFill="1" applyBorder="1" applyAlignment="1" applyProtection="1">
      <alignment horizontal="center" textRotation="90"/>
      <protection hidden="1"/>
    </xf>
    <xf numFmtId="0" fontId="14" fillId="0" borderId="5" xfId="0" applyFont="1" applyBorder="1" applyAlignment="1" applyProtection="1">
      <alignment horizontal="center" textRotation="90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74" xfId="0" applyBorder="1"/>
    <xf numFmtId="0" fontId="14" fillId="0" borderId="0" xfId="0" applyFont="1" applyProtection="1">
      <protection hidden="1"/>
    </xf>
    <xf numFmtId="0" fontId="3" fillId="14" borderId="66" xfId="0" applyFont="1" applyFill="1" applyBorder="1" applyAlignment="1" applyProtection="1">
      <alignment horizontal="distributed"/>
      <protection locked="0"/>
    </xf>
    <xf numFmtId="0" fontId="19" fillId="0" borderId="1" xfId="0" applyFont="1" applyFill="1" applyBorder="1" applyAlignment="1" applyProtection="1">
      <alignment horizontal="right"/>
      <protection hidden="1"/>
    </xf>
    <xf numFmtId="0" fontId="14" fillId="13" borderId="7" xfId="0" applyFont="1" applyFill="1" applyBorder="1" applyAlignment="1" applyProtection="1">
      <alignment horizontal="center" textRotation="90"/>
      <protection locked="0" hidden="1"/>
    </xf>
    <xf numFmtId="0" fontId="14" fillId="0" borderId="1" xfId="0" applyFont="1" applyBorder="1" applyAlignment="1"/>
    <xf numFmtId="0" fontId="0" fillId="0" borderId="1" xfId="0" applyBorder="1" applyAlignment="1"/>
    <xf numFmtId="0" fontId="0" fillId="0" borderId="96" xfId="0" applyBorder="1" applyAlignment="1"/>
    <xf numFmtId="0" fontId="8" fillId="9" borderId="26" xfId="0" applyFont="1" applyFill="1" applyBorder="1" applyAlignment="1" applyProtection="1">
      <alignment horizontal="center"/>
      <protection hidden="1"/>
    </xf>
    <xf numFmtId="0" fontId="8" fillId="9" borderId="27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 textRotation="90"/>
      <protection hidden="1"/>
    </xf>
    <xf numFmtId="0" fontId="0" fillId="0" borderId="43" xfId="0" applyBorder="1" applyAlignment="1" applyProtection="1">
      <alignment horizontal="center" textRotation="90"/>
      <protection hidden="1"/>
    </xf>
    <xf numFmtId="0" fontId="0" fillId="0" borderId="4" xfId="0" applyFill="1" applyBorder="1" applyAlignment="1" applyProtection="1">
      <alignment horizontal="center" textRotation="90"/>
      <protection hidden="1"/>
    </xf>
    <xf numFmtId="0" fontId="0" fillId="0" borderId="16" xfId="0" applyFill="1" applyBorder="1" applyAlignment="1" applyProtection="1">
      <alignment horizontal="center" textRotation="90"/>
      <protection hidden="1"/>
    </xf>
    <xf numFmtId="0" fontId="16" fillId="12" borderId="26" xfId="0" applyNumberFormat="1" applyFont="1" applyFill="1" applyBorder="1" applyAlignment="1" applyProtection="1">
      <alignment horizontal="center"/>
      <protection hidden="1"/>
    </xf>
    <xf numFmtId="0" fontId="16" fillId="12" borderId="8" xfId="0" applyNumberFormat="1" applyFont="1" applyFill="1" applyBorder="1" applyAlignment="1" applyProtection="1">
      <alignment horizontal="center"/>
      <protection hidden="1"/>
    </xf>
    <xf numFmtId="0" fontId="16" fillId="12" borderId="26" xfId="0" applyFont="1" applyFill="1" applyBorder="1" applyAlignment="1" applyProtection="1">
      <alignment horizontal="center"/>
      <protection hidden="1"/>
    </xf>
    <xf numFmtId="0" fontId="16" fillId="12" borderId="8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/>
    <xf numFmtId="0" fontId="14" fillId="0" borderId="2" xfId="0" applyFont="1" applyBorder="1" applyAlignment="1" applyProtection="1">
      <alignment horizontal="center" vertical="top"/>
      <protection hidden="1"/>
    </xf>
    <xf numFmtId="0" fontId="0" fillId="0" borderId="2" xfId="0" applyBorder="1" applyAlignment="1">
      <alignment horizontal="center" vertical="top"/>
    </xf>
    <xf numFmtId="0" fontId="14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2" borderId="87" xfId="0" applyFill="1" applyBorder="1" applyAlignment="1" applyProtection="1">
      <alignment horizontal="center" vertical="center"/>
      <protection hidden="1"/>
    </xf>
    <xf numFmtId="0" fontId="0" fillId="2" borderId="88" xfId="0" applyFill="1" applyBorder="1" applyAlignment="1" applyProtection="1">
      <alignment horizontal="center" vertical="center"/>
      <protection hidden="1"/>
    </xf>
    <xf numFmtId="0" fontId="0" fillId="2" borderId="89" xfId="0" applyFill="1" applyBorder="1" applyAlignment="1" applyProtection="1">
      <alignment horizontal="center" vertical="center"/>
      <protection hidden="1"/>
    </xf>
    <xf numFmtId="0" fontId="0" fillId="6" borderId="53" xfId="0" applyFill="1" applyBorder="1" applyAlignment="1" applyProtection="1">
      <alignment horizontal="center" vertical="center"/>
      <protection hidden="1"/>
    </xf>
    <xf numFmtId="0" fontId="0" fillId="6" borderId="86" xfId="0" applyFill="1" applyBorder="1" applyAlignment="1" applyProtection="1">
      <alignment horizontal="center" vertical="center"/>
      <protection hidden="1"/>
    </xf>
    <xf numFmtId="0" fontId="3" fillId="6" borderId="77" xfId="0" applyFont="1" applyFill="1" applyBorder="1" applyAlignment="1" applyProtection="1">
      <alignment horizontal="center" vertical="center"/>
      <protection hidden="1"/>
    </xf>
    <xf numFmtId="0" fontId="3" fillId="6" borderId="82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distributed" vertical="center" wrapText="1"/>
      <protection hidden="1"/>
    </xf>
    <xf numFmtId="0" fontId="3" fillId="2" borderId="83" xfId="0" applyFont="1" applyFill="1" applyBorder="1" applyAlignment="1" applyProtection="1">
      <alignment horizontal="distributed" vertical="center"/>
      <protection hidden="1"/>
    </xf>
    <xf numFmtId="0" fontId="0" fillId="3" borderId="84" xfId="0" applyFill="1" applyBorder="1" applyAlignment="1" applyProtection="1">
      <alignment horizontal="center" vertical="center"/>
      <protection hidden="1"/>
    </xf>
    <xf numFmtId="0" fontId="0" fillId="3" borderId="82" xfId="0" applyFill="1" applyBorder="1" applyAlignment="1" applyProtection="1">
      <alignment horizontal="center" vertical="center"/>
      <protection hidden="1"/>
    </xf>
    <xf numFmtId="0" fontId="9" fillId="9" borderId="67" xfId="0" applyFont="1" applyFill="1" applyBorder="1" applyAlignment="1" applyProtection="1">
      <alignment horizontal="center" vertical="center"/>
      <protection hidden="1"/>
    </xf>
    <xf numFmtId="0" fontId="9" fillId="9" borderId="67" xfId="0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0" fontId="0" fillId="6" borderId="77" xfId="0" applyFill="1" applyBorder="1" applyAlignment="1" applyProtection="1">
      <alignment horizontal="center" vertical="center" wrapText="1"/>
      <protection hidden="1"/>
    </xf>
    <xf numFmtId="0" fontId="13" fillId="12" borderId="67" xfId="0" quotePrefix="1" applyFont="1" applyFill="1" applyBorder="1" applyAlignment="1" applyProtection="1">
      <alignment horizontal="center" vertical="center"/>
      <protection hidden="1"/>
    </xf>
    <xf numFmtId="0" fontId="13" fillId="12" borderId="67" xfId="0" applyFont="1" applyFill="1" applyBorder="1" applyAlignment="1" applyProtection="1">
      <alignment horizontal="center" vertical="center"/>
      <protection hidden="1"/>
    </xf>
    <xf numFmtId="0" fontId="0" fillId="5" borderId="85" xfId="0" applyFill="1" applyBorder="1" applyAlignment="1" applyProtection="1">
      <alignment horizontal="center" vertical="center"/>
      <protection hidden="1"/>
    </xf>
    <xf numFmtId="0" fontId="0" fillId="5" borderId="53" xfId="0" applyFill="1" applyBorder="1" applyAlignment="1" applyProtection="1">
      <alignment horizontal="center" vertical="center"/>
      <protection hidden="1"/>
    </xf>
    <xf numFmtId="0" fontId="0" fillId="5" borderId="86" xfId="0" applyFill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0" fillId="5" borderId="78" xfId="0" applyFill="1" applyBorder="1" applyAlignment="1" applyProtection="1">
      <alignment horizontal="center" textRotation="90"/>
      <protection hidden="1"/>
    </xf>
    <xf numFmtId="0" fontId="0" fillId="5" borderId="79" xfId="0" applyFill="1" applyBorder="1" applyAlignment="1" applyProtection="1">
      <alignment horizontal="center" textRotation="90"/>
      <protection hidden="1"/>
    </xf>
    <xf numFmtId="0" fontId="0" fillId="5" borderId="6" xfId="0" applyFill="1" applyBorder="1" applyAlignment="1" applyProtection="1">
      <alignment horizontal="center" textRotation="90"/>
      <protection hidden="1"/>
    </xf>
    <xf numFmtId="0" fontId="0" fillId="5" borderId="60" xfId="0" applyFill="1" applyBorder="1" applyAlignment="1" applyProtection="1">
      <alignment horizontal="center" textRotation="90"/>
      <protection hidden="1"/>
    </xf>
    <xf numFmtId="0" fontId="0" fillId="5" borderId="80" xfId="0" applyFill="1" applyBorder="1" applyAlignment="1" applyProtection="1">
      <alignment horizontal="center" textRotation="90"/>
      <protection hidden="1"/>
    </xf>
    <xf numFmtId="0" fontId="0" fillId="5" borderId="61" xfId="0" applyFill="1" applyBorder="1" applyAlignment="1" applyProtection="1">
      <alignment horizontal="center" textRotation="90"/>
      <protection hidden="1"/>
    </xf>
    <xf numFmtId="0" fontId="0" fillId="2" borderId="81" xfId="0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left"/>
      <protection hidden="1"/>
    </xf>
    <xf numFmtId="0" fontId="3" fillId="3" borderId="22" xfId="0" applyFont="1" applyFill="1" applyBorder="1" applyAlignment="1" applyProtection="1">
      <alignment horizontal="left"/>
      <protection hidden="1"/>
    </xf>
    <xf numFmtId="0" fontId="3" fillId="0" borderId="45" xfId="0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3" fillId="0" borderId="49" xfId="0" applyFont="1" applyBorder="1" applyProtection="1">
      <protection hidden="1"/>
    </xf>
    <xf numFmtId="0" fontId="0" fillId="0" borderId="97" xfId="0" applyBorder="1" applyProtection="1">
      <protection hidden="1"/>
    </xf>
    <xf numFmtId="0" fontId="0" fillId="0" borderId="98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77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42" xfId="0" applyBorder="1" applyProtection="1">
      <protection hidden="1"/>
    </xf>
    <xf numFmtId="0" fontId="0" fillId="0" borderId="44" xfId="0" applyBorder="1" applyProtection="1">
      <protection hidden="1"/>
    </xf>
    <xf numFmtId="0" fontId="0" fillId="0" borderId="99" xfId="0" applyBorder="1" applyProtection="1">
      <protection hidden="1"/>
    </xf>
    <xf numFmtId="0" fontId="0" fillId="3" borderId="45" xfId="0" applyFill="1" applyBorder="1" applyProtection="1">
      <protection hidden="1"/>
    </xf>
    <xf numFmtId="0" fontId="0" fillId="3" borderId="23" xfId="0" applyFill="1" applyBorder="1" applyProtection="1">
      <protection hidden="1"/>
    </xf>
    <xf numFmtId="0" fontId="0" fillId="3" borderId="49" xfId="0" applyFill="1" applyBorder="1" applyProtection="1">
      <protection hidden="1"/>
    </xf>
    <xf numFmtId="0" fontId="13" fillId="12" borderId="2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3" fillId="12" borderId="20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107" xfId="0" applyBorder="1"/>
    <xf numFmtId="0" fontId="0" fillId="0" borderId="108" xfId="0" applyBorder="1"/>
    <xf numFmtId="0" fontId="0" fillId="0" borderId="68" xfId="0" applyBorder="1"/>
    <xf numFmtId="0" fontId="0" fillId="0" borderId="109" xfId="0" applyBorder="1"/>
    <xf numFmtId="0" fontId="0" fillId="0" borderId="110" xfId="0" applyBorder="1"/>
    <xf numFmtId="0" fontId="0" fillId="0" borderId="70" xfId="0" applyBorder="1" applyAlignment="1" applyProtection="1">
      <alignment horizontal="center" vertical="center" wrapText="1"/>
      <protection hidden="1"/>
    </xf>
    <xf numFmtId="0" fontId="0" fillId="0" borderId="96" xfId="0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left" vertical="center"/>
      <protection hidden="1"/>
    </xf>
    <xf numFmtId="0" fontId="3" fillId="3" borderId="49" xfId="0" applyFont="1" applyFill="1" applyBorder="1" applyAlignment="1" applyProtection="1">
      <alignment horizontal="left" vertical="center"/>
      <protection hidden="1"/>
    </xf>
    <xf numFmtId="0" fontId="3" fillId="3" borderId="70" xfId="0" applyFont="1" applyFill="1" applyBorder="1" applyAlignment="1" applyProtection="1">
      <alignment horizontal="left" vertical="center"/>
      <protection hidden="1"/>
    </xf>
    <xf numFmtId="0" fontId="3" fillId="3" borderId="96" xfId="0" applyFont="1" applyFill="1" applyBorder="1" applyAlignment="1" applyProtection="1">
      <alignment horizontal="left" vertical="center"/>
      <protection hidden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5" xfId="0" applyBorder="1"/>
    <xf numFmtId="0" fontId="0" fillId="0" borderId="8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9" fillId="9" borderId="20" xfId="0" applyFont="1" applyFill="1" applyBorder="1" applyAlignment="1" applyProtection="1">
      <alignment horizontal="center" vertical="center"/>
      <protection hidden="1"/>
    </xf>
    <xf numFmtId="0" fontId="12" fillId="9" borderId="20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D3823"/>
      <color rgb="FFFFFF99"/>
      <color rgb="FFFFFFCC"/>
      <color rgb="FFCCFFCC"/>
      <color rgb="FFFFB9BB"/>
      <color rgb="FFFF7D80"/>
      <color rgb="FF00FF99"/>
      <color rgb="FFBF50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rgb="FFFF0000"/>
  </sheetPr>
  <dimension ref="A1:AJ118"/>
  <sheetViews>
    <sheetView tabSelected="1" workbookViewId="0">
      <selection activeCell="S74" sqref="S74"/>
    </sheetView>
  </sheetViews>
  <sheetFormatPr defaultRowHeight="12.75" x14ac:dyDescent="0.2"/>
  <cols>
    <col min="1" max="1" width="3.5703125" customWidth="1"/>
    <col min="2" max="2" width="25.42578125" style="237" customWidth="1"/>
    <col min="3" max="3" width="3.140625" customWidth="1"/>
    <col min="4" max="4" width="3" customWidth="1"/>
    <col min="5" max="19" width="3.140625" customWidth="1"/>
    <col min="20" max="22" width="3.140625" hidden="1" customWidth="1"/>
    <col min="23" max="23" width="12.28515625" customWidth="1"/>
    <col min="24" max="24" width="12.140625" customWidth="1"/>
    <col min="25" max="25" width="3.28515625" customWidth="1"/>
    <col min="26" max="26" width="5.140625" customWidth="1"/>
    <col min="27" max="27" width="4.7109375" customWidth="1"/>
    <col min="28" max="28" width="5" customWidth="1"/>
    <col min="29" max="30" width="3.28515625" customWidth="1"/>
    <col min="31" max="31" width="5.42578125" customWidth="1"/>
    <col min="32" max="32" width="12" customWidth="1"/>
    <col min="34" max="34" width="6.42578125" hidden="1" customWidth="1"/>
    <col min="36" max="36" width="3.7109375" customWidth="1"/>
  </cols>
  <sheetData>
    <row r="1" spans="1:36" ht="15.75" thickTop="1" x14ac:dyDescent="0.25">
      <c r="A1" s="274" t="s">
        <v>108</v>
      </c>
      <c r="B1" s="275"/>
      <c r="C1" s="264" t="s">
        <v>0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6"/>
      <c r="Z1" s="267" t="s">
        <v>1</v>
      </c>
      <c r="AA1" s="268"/>
      <c r="AB1" s="269"/>
      <c r="AC1" s="270" t="s">
        <v>3</v>
      </c>
      <c r="AD1" s="272" t="s">
        <v>2</v>
      </c>
      <c r="AE1" s="262" t="s">
        <v>87</v>
      </c>
      <c r="AF1" s="263"/>
      <c r="AH1" s="1"/>
      <c r="AJ1" s="1"/>
    </row>
    <row r="2" spans="1:36" ht="132.75" customHeight="1" thickBot="1" x14ac:dyDescent="0.25">
      <c r="A2" s="189" t="s">
        <v>7</v>
      </c>
      <c r="B2" s="190" t="s">
        <v>94</v>
      </c>
      <c r="C2" s="216" t="s">
        <v>48</v>
      </c>
      <c r="D2" s="251" t="s">
        <v>102</v>
      </c>
      <c r="E2" s="208" t="s">
        <v>103</v>
      </c>
      <c r="F2" s="148" t="s">
        <v>51</v>
      </c>
      <c r="G2" s="148" t="s">
        <v>52</v>
      </c>
      <c r="H2" s="148" t="s">
        <v>54</v>
      </c>
      <c r="I2" s="149" t="s">
        <v>53</v>
      </c>
      <c r="J2" s="250" t="s">
        <v>58</v>
      </c>
      <c r="K2" s="249" t="s">
        <v>96</v>
      </c>
      <c r="L2" s="149" t="s">
        <v>49</v>
      </c>
      <c r="M2" s="149" t="s">
        <v>50</v>
      </c>
      <c r="N2" s="249" t="s">
        <v>97</v>
      </c>
      <c r="O2" s="217" t="s">
        <v>81</v>
      </c>
      <c r="P2" s="217" t="s">
        <v>82</v>
      </c>
      <c r="Q2" s="258"/>
      <c r="R2" s="258"/>
      <c r="S2" s="258"/>
      <c r="T2" s="6"/>
      <c r="U2" s="6"/>
      <c r="V2" s="6"/>
      <c r="W2" s="213" t="s">
        <v>8</v>
      </c>
      <c r="X2" s="148" t="s">
        <v>9</v>
      </c>
      <c r="Y2" s="176" t="s">
        <v>92</v>
      </c>
      <c r="Z2" s="151" t="s">
        <v>5</v>
      </c>
      <c r="AA2" s="152" t="s">
        <v>6</v>
      </c>
      <c r="AB2" s="150" t="s">
        <v>38</v>
      </c>
      <c r="AC2" s="271"/>
      <c r="AD2" s="273"/>
      <c r="AE2" s="192" t="s">
        <v>4</v>
      </c>
      <c r="AF2" s="191" t="s">
        <v>37</v>
      </c>
      <c r="AH2" s="1"/>
      <c r="AJ2" s="1"/>
    </row>
    <row r="3" spans="1:36" ht="13.5" thickTop="1" x14ac:dyDescent="0.2">
      <c r="A3" s="238">
        <v>1</v>
      </c>
      <c r="B3" s="214"/>
      <c r="C3" s="8"/>
      <c r="D3" s="166"/>
      <c r="E3" s="166"/>
      <c r="F3" s="166"/>
      <c r="G3" s="166"/>
      <c r="H3" s="166"/>
      <c r="I3" s="166"/>
      <c r="J3" s="16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0"/>
      <c r="Y3" s="5"/>
      <c r="Z3" s="228"/>
      <c r="AA3" s="229"/>
      <c r="AB3" s="218">
        <f>SUM(Z3:AA3)</f>
        <v>0</v>
      </c>
      <c r="AC3" s="219" t="str">
        <f t="shared" ref="AC3:AC32" si="0">IF(SUMIF(C3:V3,1)=0," ",SUMIF(C3:V3,1))</f>
        <v xml:space="preserve"> </v>
      </c>
      <c r="AD3" s="220" t="str">
        <f t="shared" ref="AD3:AD32" si="1">IF(COUNTIF(C3:V3,0)=0," ",COUNTIF(C3:V3,0))</f>
        <v xml:space="preserve"> </v>
      </c>
      <c r="AE3" s="221" t="str">
        <f>IF(AD3=" ",IF(AC3=" ",IF(Y3=0," ",AVERAGE(C3:P3)),1),0)</f>
        <v xml:space="preserve"> </v>
      </c>
      <c r="AF3" s="222" t="str">
        <f t="shared" ref="AF3:AF32" si="2">IF(AE3=" "," ",IF(AE3&gt;=4.5,"Одличан",IF(AE3&gt;=3.5,"Врло добар",IF(AE3&gt;=2.5,"Добар",IF(AE3&gt;=1.5,"Довољан",IF(AE3&gt;=1,"Недовољан","Неоцењен"))))))</f>
        <v xml:space="preserve"> </v>
      </c>
      <c r="AH3" t="str">
        <f>IF(AD3=" ",AC3,0)</f>
        <v xml:space="preserve"> </v>
      </c>
    </row>
    <row r="4" spans="1:36" x14ac:dyDescent="0.2">
      <c r="A4" s="239">
        <v>2</v>
      </c>
      <c r="B4" s="215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63"/>
      <c r="X4" s="163"/>
      <c r="Y4" s="113"/>
      <c r="Z4" s="230"/>
      <c r="AA4" s="231"/>
      <c r="AB4" s="115">
        <f t="shared" ref="AB4:AB32" si="3">SUM(Z4:AA4)</f>
        <v>0</v>
      </c>
      <c r="AC4" s="116" t="str">
        <f t="shared" si="0"/>
        <v xml:space="preserve"> </v>
      </c>
      <c r="AD4" s="117" t="str">
        <f t="shared" si="1"/>
        <v xml:space="preserve"> </v>
      </c>
      <c r="AE4" s="193" t="str">
        <f t="shared" ref="AE4:AE32" si="4">IF(AD4=" ",IF(AC4=" ",IF(Y4=0," ",AVERAGE(C4:P4)),1),0)</f>
        <v xml:space="preserve"> </v>
      </c>
      <c r="AF4" s="117" t="str">
        <f t="shared" si="2"/>
        <v xml:space="preserve"> </v>
      </c>
      <c r="AH4" t="str">
        <f t="shared" ref="AH4:AH32" si="5">IF(AD4=" ",AC4,0)</f>
        <v xml:space="preserve"> </v>
      </c>
    </row>
    <row r="5" spans="1:36" x14ac:dyDescent="0.2">
      <c r="A5" s="240">
        <v>3</v>
      </c>
      <c r="B5" s="209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4"/>
      <c r="X5" s="4"/>
      <c r="Y5" s="14"/>
      <c r="Z5" s="232"/>
      <c r="AA5" s="233"/>
      <c r="AB5" s="223">
        <f t="shared" si="3"/>
        <v>0</v>
      </c>
      <c r="AC5" s="224" t="str">
        <f t="shared" si="0"/>
        <v xml:space="preserve"> </v>
      </c>
      <c r="AD5" s="222" t="str">
        <f t="shared" si="1"/>
        <v xml:space="preserve"> </v>
      </c>
      <c r="AE5" s="221" t="str">
        <f t="shared" si="4"/>
        <v xml:space="preserve"> </v>
      </c>
      <c r="AF5" s="222" t="str">
        <f t="shared" si="2"/>
        <v xml:space="preserve"> </v>
      </c>
      <c r="AH5" t="str">
        <f t="shared" si="5"/>
        <v xml:space="preserve"> </v>
      </c>
    </row>
    <row r="6" spans="1:36" x14ac:dyDescent="0.2">
      <c r="A6" s="239">
        <v>4</v>
      </c>
      <c r="B6" s="215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X6" s="163"/>
      <c r="Y6" s="113"/>
      <c r="Z6" s="230"/>
      <c r="AA6" s="231"/>
      <c r="AB6" s="115">
        <f t="shared" si="3"/>
        <v>0</v>
      </c>
      <c r="AC6" s="116" t="str">
        <f t="shared" si="0"/>
        <v xml:space="preserve"> </v>
      </c>
      <c r="AD6" s="117" t="str">
        <f t="shared" si="1"/>
        <v xml:space="preserve"> </v>
      </c>
      <c r="AE6" s="193" t="str">
        <f t="shared" si="4"/>
        <v xml:space="preserve"> </v>
      </c>
      <c r="AF6" s="117" t="str">
        <f t="shared" si="2"/>
        <v xml:space="preserve"> </v>
      </c>
      <c r="AH6" t="str">
        <f t="shared" si="5"/>
        <v xml:space="preserve"> </v>
      </c>
    </row>
    <row r="7" spans="1:36" x14ac:dyDescent="0.2">
      <c r="A7" s="240">
        <v>5</v>
      </c>
      <c r="B7" s="209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"/>
      <c r="X7" s="4"/>
      <c r="Y7" s="14"/>
      <c r="Z7" s="232"/>
      <c r="AA7" s="233"/>
      <c r="AB7" s="222">
        <f t="shared" si="3"/>
        <v>0</v>
      </c>
      <c r="AC7" s="224" t="str">
        <f t="shared" si="0"/>
        <v xml:space="preserve"> </v>
      </c>
      <c r="AD7" s="222" t="str">
        <f t="shared" si="1"/>
        <v xml:space="preserve"> </v>
      </c>
      <c r="AE7" s="221" t="str">
        <f t="shared" si="4"/>
        <v xml:space="preserve"> </v>
      </c>
      <c r="AF7" s="222" t="str">
        <f t="shared" si="2"/>
        <v xml:space="preserve"> </v>
      </c>
      <c r="AH7" t="str">
        <f t="shared" si="5"/>
        <v xml:space="preserve"> </v>
      </c>
    </row>
    <row r="8" spans="1:36" x14ac:dyDescent="0.2">
      <c r="A8" s="239">
        <v>6</v>
      </c>
      <c r="B8" s="215"/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163"/>
      <c r="Y8" s="113"/>
      <c r="Z8" s="230"/>
      <c r="AA8" s="231"/>
      <c r="AB8" s="118">
        <f t="shared" si="3"/>
        <v>0</v>
      </c>
      <c r="AC8" s="116" t="str">
        <f t="shared" si="0"/>
        <v xml:space="preserve"> </v>
      </c>
      <c r="AD8" s="117" t="str">
        <f t="shared" si="1"/>
        <v xml:space="preserve"> </v>
      </c>
      <c r="AE8" s="193" t="str">
        <f t="shared" si="4"/>
        <v xml:space="preserve"> </v>
      </c>
      <c r="AF8" s="117" t="str">
        <f t="shared" si="2"/>
        <v xml:space="preserve"> </v>
      </c>
      <c r="AH8" t="str">
        <f t="shared" si="5"/>
        <v xml:space="preserve"> </v>
      </c>
    </row>
    <row r="9" spans="1:36" x14ac:dyDescent="0.2">
      <c r="A9" s="240">
        <v>7</v>
      </c>
      <c r="B9" s="209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4"/>
      <c r="X9" s="4"/>
      <c r="Y9" s="14"/>
      <c r="Z9" s="232"/>
      <c r="AA9" s="234"/>
      <c r="AB9" s="223">
        <f t="shared" si="3"/>
        <v>0</v>
      </c>
      <c r="AC9" s="224" t="str">
        <f t="shared" si="0"/>
        <v xml:space="preserve"> </v>
      </c>
      <c r="AD9" s="222" t="str">
        <f t="shared" si="1"/>
        <v xml:space="preserve"> </v>
      </c>
      <c r="AE9" s="221" t="str">
        <f t="shared" si="4"/>
        <v xml:space="preserve"> </v>
      </c>
      <c r="AF9" s="222" t="str">
        <f t="shared" si="2"/>
        <v xml:space="preserve"> </v>
      </c>
      <c r="AH9" t="str">
        <f t="shared" si="5"/>
        <v xml:space="preserve"> </v>
      </c>
    </row>
    <row r="10" spans="1:36" x14ac:dyDescent="0.2">
      <c r="A10" s="239">
        <v>8</v>
      </c>
      <c r="B10" s="215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163"/>
      <c r="Y10" s="113"/>
      <c r="Z10" s="230"/>
      <c r="AA10" s="231"/>
      <c r="AB10" s="115">
        <f t="shared" si="3"/>
        <v>0</v>
      </c>
      <c r="AC10" s="116" t="str">
        <f t="shared" si="0"/>
        <v xml:space="preserve"> </v>
      </c>
      <c r="AD10" s="117" t="str">
        <f t="shared" si="1"/>
        <v xml:space="preserve"> </v>
      </c>
      <c r="AE10" s="193" t="str">
        <f t="shared" si="4"/>
        <v xml:space="preserve"> </v>
      </c>
      <c r="AF10" s="117" t="str">
        <f t="shared" si="2"/>
        <v xml:space="preserve"> </v>
      </c>
      <c r="AH10" t="str">
        <f t="shared" si="5"/>
        <v xml:space="preserve"> </v>
      </c>
    </row>
    <row r="11" spans="1:36" x14ac:dyDescent="0.2">
      <c r="A11" s="240">
        <v>9</v>
      </c>
      <c r="B11" s="209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4"/>
      <c r="X11" s="4"/>
      <c r="Y11" s="14"/>
      <c r="Z11" s="232"/>
      <c r="AA11" s="234"/>
      <c r="AB11" s="223">
        <f t="shared" si="3"/>
        <v>0</v>
      </c>
      <c r="AC11" s="224" t="str">
        <f t="shared" si="0"/>
        <v xml:space="preserve"> </v>
      </c>
      <c r="AD11" s="222" t="str">
        <f t="shared" si="1"/>
        <v xml:space="preserve"> </v>
      </c>
      <c r="AE11" s="221" t="str">
        <f t="shared" si="4"/>
        <v xml:space="preserve"> </v>
      </c>
      <c r="AF11" s="222" t="str">
        <f t="shared" si="2"/>
        <v xml:space="preserve"> </v>
      </c>
      <c r="AH11" t="str">
        <f t="shared" si="5"/>
        <v xml:space="preserve"> </v>
      </c>
    </row>
    <row r="12" spans="1:36" x14ac:dyDescent="0.2">
      <c r="A12" s="239">
        <v>10</v>
      </c>
      <c r="B12" s="215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63"/>
      <c r="Y12" s="113"/>
      <c r="Z12" s="230"/>
      <c r="AA12" s="231"/>
      <c r="AB12" s="115">
        <f t="shared" si="3"/>
        <v>0</v>
      </c>
      <c r="AC12" s="116" t="str">
        <f t="shared" si="0"/>
        <v xml:space="preserve"> </v>
      </c>
      <c r="AD12" s="117" t="str">
        <f t="shared" si="1"/>
        <v xml:space="preserve"> </v>
      </c>
      <c r="AE12" s="193" t="str">
        <f t="shared" si="4"/>
        <v xml:space="preserve"> </v>
      </c>
      <c r="AF12" s="117" t="str">
        <f t="shared" si="2"/>
        <v xml:space="preserve"> </v>
      </c>
      <c r="AH12" t="str">
        <f t="shared" si="5"/>
        <v xml:space="preserve"> </v>
      </c>
    </row>
    <row r="13" spans="1:36" x14ac:dyDescent="0.2">
      <c r="A13" s="240">
        <v>11</v>
      </c>
      <c r="B13" s="209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4"/>
      <c r="X13" s="4"/>
      <c r="Y13" s="14"/>
      <c r="Z13" s="232"/>
      <c r="AA13" s="234"/>
      <c r="AB13" s="223">
        <f t="shared" si="3"/>
        <v>0</v>
      </c>
      <c r="AC13" s="224" t="str">
        <f t="shared" si="0"/>
        <v xml:space="preserve"> </v>
      </c>
      <c r="AD13" s="222" t="str">
        <f t="shared" si="1"/>
        <v xml:space="preserve"> </v>
      </c>
      <c r="AE13" s="221" t="str">
        <f t="shared" si="4"/>
        <v xml:space="preserve"> </v>
      </c>
      <c r="AF13" s="222" t="str">
        <f t="shared" si="2"/>
        <v xml:space="preserve"> </v>
      </c>
      <c r="AH13" t="str">
        <f t="shared" si="5"/>
        <v xml:space="preserve"> </v>
      </c>
    </row>
    <row r="14" spans="1:36" x14ac:dyDescent="0.2">
      <c r="A14" s="239">
        <v>12</v>
      </c>
      <c r="B14" s="215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63"/>
      <c r="Y14" s="113"/>
      <c r="Z14" s="230"/>
      <c r="AA14" s="231"/>
      <c r="AB14" s="117">
        <f t="shared" si="3"/>
        <v>0</v>
      </c>
      <c r="AC14" s="116" t="str">
        <f t="shared" si="0"/>
        <v xml:space="preserve"> </v>
      </c>
      <c r="AD14" s="117" t="str">
        <f t="shared" si="1"/>
        <v xml:space="preserve"> </v>
      </c>
      <c r="AE14" s="193" t="str">
        <f t="shared" si="4"/>
        <v xml:space="preserve"> </v>
      </c>
      <c r="AF14" s="117" t="str">
        <f t="shared" si="2"/>
        <v xml:space="preserve"> </v>
      </c>
      <c r="AH14" t="str">
        <f t="shared" si="5"/>
        <v xml:space="preserve"> </v>
      </c>
    </row>
    <row r="15" spans="1:36" x14ac:dyDescent="0.2">
      <c r="A15" s="240">
        <v>13</v>
      </c>
      <c r="B15" s="209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4"/>
      <c r="X15" s="4"/>
      <c r="Y15" s="14"/>
      <c r="Z15" s="232"/>
      <c r="AA15" s="234"/>
      <c r="AB15" s="222">
        <f t="shared" si="3"/>
        <v>0</v>
      </c>
      <c r="AC15" s="224" t="str">
        <f t="shared" si="0"/>
        <v xml:space="preserve"> </v>
      </c>
      <c r="AD15" s="222" t="str">
        <f t="shared" si="1"/>
        <v xml:space="preserve"> </v>
      </c>
      <c r="AE15" s="221" t="str">
        <f t="shared" si="4"/>
        <v xml:space="preserve"> </v>
      </c>
      <c r="AF15" s="225" t="str">
        <f t="shared" si="2"/>
        <v xml:space="preserve"> </v>
      </c>
      <c r="AH15" t="str">
        <f t="shared" si="5"/>
        <v xml:space="preserve"> </v>
      </c>
    </row>
    <row r="16" spans="1:36" x14ac:dyDescent="0.2">
      <c r="A16" s="239">
        <v>14</v>
      </c>
      <c r="B16" s="215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X16" s="163"/>
      <c r="Y16" s="113"/>
      <c r="Z16" s="230"/>
      <c r="AA16" s="231"/>
      <c r="AB16" s="118">
        <f t="shared" si="3"/>
        <v>0</v>
      </c>
      <c r="AC16" s="116" t="str">
        <f t="shared" si="0"/>
        <v xml:space="preserve"> </v>
      </c>
      <c r="AD16" s="117" t="str">
        <f t="shared" si="1"/>
        <v xml:space="preserve"> </v>
      </c>
      <c r="AE16" s="193" t="str">
        <f t="shared" si="4"/>
        <v xml:space="preserve"> </v>
      </c>
      <c r="AF16" s="115" t="str">
        <f t="shared" si="2"/>
        <v xml:space="preserve"> </v>
      </c>
      <c r="AH16" t="str">
        <f t="shared" si="5"/>
        <v xml:space="preserve"> </v>
      </c>
    </row>
    <row r="17" spans="1:34" x14ac:dyDescent="0.2">
      <c r="A17" s="240">
        <v>15</v>
      </c>
      <c r="B17" s="209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4"/>
      <c r="X17" s="4"/>
      <c r="Y17" s="14"/>
      <c r="Z17" s="232"/>
      <c r="AA17" s="234"/>
      <c r="AB17" s="223">
        <f t="shared" si="3"/>
        <v>0</v>
      </c>
      <c r="AC17" s="224" t="str">
        <f t="shared" si="0"/>
        <v xml:space="preserve"> </v>
      </c>
      <c r="AD17" s="222" t="str">
        <f t="shared" si="1"/>
        <v xml:space="preserve"> </v>
      </c>
      <c r="AE17" s="221" t="str">
        <f t="shared" si="4"/>
        <v xml:space="preserve"> </v>
      </c>
      <c r="AF17" s="223" t="str">
        <f t="shared" si="2"/>
        <v xml:space="preserve"> </v>
      </c>
      <c r="AH17" t="str">
        <f t="shared" si="5"/>
        <v xml:space="preserve"> </v>
      </c>
    </row>
    <row r="18" spans="1:34" x14ac:dyDescent="0.2">
      <c r="A18" s="239">
        <v>16</v>
      </c>
      <c r="B18" s="215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2"/>
      <c r="X18" s="163"/>
      <c r="Y18" s="113"/>
      <c r="Z18" s="230"/>
      <c r="AA18" s="231"/>
      <c r="AB18" s="115">
        <f t="shared" si="3"/>
        <v>0</v>
      </c>
      <c r="AC18" s="116" t="str">
        <f t="shared" si="0"/>
        <v xml:space="preserve"> </v>
      </c>
      <c r="AD18" s="117" t="str">
        <f t="shared" si="1"/>
        <v xml:space="preserve"> </v>
      </c>
      <c r="AE18" s="193" t="str">
        <f t="shared" si="4"/>
        <v xml:space="preserve"> </v>
      </c>
      <c r="AF18" s="115" t="str">
        <f t="shared" si="2"/>
        <v xml:space="preserve"> </v>
      </c>
      <c r="AH18" t="str">
        <f t="shared" si="5"/>
        <v xml:space="preserve"> </v>
      </c>
    </row>
    <row r="19" spans="1:34" x14ac:dyDescent="0.2">
      <c r="A19" s="240">
        <v>17</v>
      </c>
      <c r="B19" s="209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4"/>
      <c r="X19" s="4"/>
      <c r="Y19" s="14"/>
      <c r="Z19" s="232"/>
      <c r="AA19" s="234"/>
      <c r="AB19" s="223">
        <f t="shared" si="3"/>
        <v>0</v>
      </c>
      <c r="AC19" s="224" t="str">
        <f t="shared" si="0"/>
        <v xml:space="preserve"> </v>
      </c>
      <c r="AD19" s="222" t="str">
        <f t="shared" si="1"/>
        <v xml:space="preserve"> </v>
      </c>
      <c r="AE19" s="221" t="str">
        <f t="shared" si="4"/>
        <v xml:space="preserve"> </v>
      </c>
      <c r="AF19" s="223" t="str">
        <f t="shared" si="2"/>
        <v xml:space="preserve"> </v>
      </c>
      <c r="AH19" t="str">
        <f t="shared" si="5"/>
        <v xml:space="preserve"> </v>
      </c>
    </row>
    <row r="20" spans="1:34" x14ac:dyDescent="0.2">
      <c r="A20" s="239">
        <v>18</v>
      </c>
      <c r="B20" s="215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2"/>
      <c r="X20" s="163"/>
      <c r="Y20" s="113"/>
      <c r="Z20" s="230"/>
      <c r="AA20" s="231"/>
      <c r="AB20" s="117">
        <f t="shared" si="3"/>
        <v>0</v>
      </c>
      <c r="AC20" s="116" t="str">
        <f t="shared" si="0"/>
        <v xml:space="preserve"> </v>
      </c>
      <c r="AD20" s="117" t="str">
        <f t="shared" si="1"/>
        <v xml:space="preserve"> </v>
      </c>
      <c r="AE20" s="193" t="str">
        <f t="shared" si="4"/>
        <v xml:space="preserve"> </v>
      </c>
      <c r="AF20" s="115" t="str">
        <f t="shared" si="2"/>
        <v xml:space="preserve"> </v>
      </c>
      <c r="AH20" t="str">
        <f t="shared" si="5"/>
        <v xml:space="preserve"> </v>
      </c>
    </row>
    <row r="21" spans="1:34" x14ac:dyDescent="0.2">
      <c r="A21" s="240">
        <v>19</v>
      </c>
      <c r="B21" s="209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4"/>
      <c r="X21" s="4"/>
      <c r="Y21" s="14"/>
      <c r="Z21" s="232"/>
      <c r="AA21" s="234"/>
      <c r="AB21" s="225">
        <f t="shared" si="3"/>
        <v>0</v>
      </c>
      <c r="AC21" s="224" t="str">
        <f t="shared" si="0"/>
        <v xml:space="preserve"> </v>
      </c>
      <c r="AD21" s="222" t="str">
        <f t="shared" si="1"/>
        <v xml:space="preserve"> </v>
      </c>
      <c r="AE21" s="221" t="str">
        <f t="shared" si="4"/>
        <v xml:space="preserve"> </v>
      </c>
      <c r="AF21" s="222" t="str">
        <f t="shared" si="2"/>
        <v xml:space="preserve"> </v>
      </c>
      <c r="AH21" t="str">
        <f t="shared" si="5"/>
        <v xml:space="preserve"> </v>
      </c>
    </row>
    <row r="22" spans="1:34" x14ac:dyDescent="0.2">
      <c r="A22" s="239">
        <v>20</v>
      </c>
      <c r="B22" s="215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2"/>
      <c r="X22" s="163"/>
      <c r="Y22" s="113"/>
      <c r="Z22" s="230"/>
      <c r="AA22" s="231"/>
      <c r="AB22" s="115">
        <f t="shared" si="3"/>
        <v>0</v>
      </c>
      <c r="AC22" s="116" t="str">
        <f t="shared" si="0"/>
        <v xml:space="preserve"> </v>
      </c>
      <c r="AD22" s="117" t="str">
        <f t="shared" si="1"/>
        <v xml:space="preserve"> </v>
      </c>
      <c r="AE22" s="193" t="str">
        <f t="shared" si="4"/>
        <v xml:space="preserve"> </v>
      </c>
      <c r="AF22" s="118" t="str">
        <f t="shared" si="2"/>
        <v xml:space="preserve"> </v>
      </c>
      <c r="AH22" t="str">
        <f t="shared" si="5"/>
        <v xml:space="preserve"> </v>
      </c>
    </row>
    <row r="23" spans="1:34" x14ac:dyDescent="0.2">
      <c r="A23" s="240">
        <v>21</v>
      </c>
      <c r="B23" s="209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4"/>
      <c r="X23" s="4"/>
      <c r="Y23" s="14"/>
      <c r="Z23" s="232"/>
      <c r="AA23" s="234"/>
      <c r="AB23" s="222">
        <f t="shared" si="3"/>
        <v>0</v>
      </c>
      <c r="AC23" s="224" t="str">
        <f t="shared" si="0"/>
        <v xml:space="preserve"> </v>
      </c>
      <c r="AD23" s="222" t="str">
        <f t="shared" si="1"/>
        <v xml:space="preserve"> </v>
      </c>
      <c r="AE23" s="221" t="str">
        <f t="shared" si="4"/>
        <v xml:space="preserve"> </v>
      </c>
      <c r="AF23" s="223" t="str">
        <f t="shared" si="2"/>
        <v xml:space="preserve"> </v>
      </c>
      <c r="AH23" t="str">
        <f t="shared" si="5"/>
        <v xml:space="preserve"> </v>
      </c>
    </row>
    <row r="24" spans="1:34" x14ac:dyDescent="0.2">
      <c r="A24" s="239">
        <v>22</v>
      </c>
      <c r="B24" s="215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2"/>
      <c r="X24" s="163"/>
      <c r="Y24" s="113"/>
      <c r="Z24" s="230"/>
      <c r="AA24" s="231"/>
      <c r="AB24" s="118">
        <f t="shared" si="3"/>
        <v>0</v>
      </c>
      <c r="AC24" s="116" t="str">
        <f t="shared" si="0"/>
        <v xml:space="preserve"> </v>
      </c>
      <c r="AD24" s="117" t="str">
        <f t="shared" si="1"/>
        <v xml:space="preserve"> </v>
      </c>
      <c r="AE24" s="193" t="str">
        <f t="shared" si="4"/>
        <v xml:space="preserve"> </v>
      </c>
      <c r="AF24" s="117" t="str">
        <f t="shared" si="2"/>
        <v xml:space="preserve"> </v>
      </c>
      <c r="AH24" t="str">
        <f t="shared" si="5"/>
        <v xml:space="preserve"> </v>
      </c>
    </row>
    <row r="25" spans="1:34" x14ac:dyDescent="0.2">
      <c r="A25" s="240">
        <v>23</v>
      </c>
      <c r="B25" s="209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4"/>
      <c r="X25" s="4"/>
      <c r="Y25" s="14"/>
      <c r="Z25" s="232"/>
      <c r="AA25" s="234"/>
      <c r="AB25" s="223">
        <f t="shared" si="3"/>
        <v>0</v>
      </c>
      <c r="AC25" s="224" t="str">
        <f t="shared" si="0"/>
        <v xml:space="preserve"> </v>
      </c>
      <c r="AD25" s="222" t="str">
        <f t="shared" si="1"/>
        <v xml:space="preserve"> </v>
      </c>
      <c r="AE25" s="221" t="str">
        <f t="shared" si="4"/>
        <v xml:space="preserve"> </v>
      </c>
      <c r="AF25" s="222" t="str">
        <f t="shared" si="2"/>
        <v xml:space="preserve"> </v>
      </c>
      <c r="AH25" t="str">
        <f t="shared" si="5"/>
        <v xml:space="preserve"> </v>
      </c>
    </row>
    <row r="26" spans="1:34" x14ac:dyDescent="0.2">
      <c r="A26" s="239">
        <v>24</v>
      </c>
      <c r="B26" s="215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2"/>
      <c r="X26" s="163"/>
      <c r="Y26" s="113"/>
      <c r="Z26" s="230"/>
      <c r="AA26" s="231"/>
      <c r="AB26" s="115">
        <f t="shared" si="3"/>
        <v>0</v>
      </c>
      <c r="AC26" s="116" t="str">
        <f t="shared" si="0"/>
        <v xml:space="preserve"> </v>
      </c>
      <c r="AD26" s="117" t="str">
        <f t="shared" si="1"/>
        <v xml:space="preserve"> </v>
      </c>
      <c r="AE26" s="193" t="str">
        <f t="shared" si="4"/>
        <v xml:space="preserve"> </v>
      </c>
      <c r="AF26" s="118" t="str">
        <f t="shared" si="2"/>
        <v xml:space="preserve"> </v>
      </c>
      <c r="AH26" t="str">
        <f t="shared" si="5"/>
        <v xml:space="preserve"> </v>
      </c>
    </row>
    <row r="27" spans="1:34" x14ac:dyDescent="0.2">
      <c r="A27" s="240">
        <v>25</v>
      </c>
      <c r="B27" s="209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4"/>
      <c r="X27" s="4"/>
      <c r="Y27" s="14"/>
      <c r="Z27" s="232"/>
      <c r="AA27" s="234"/>
      <c r="AB27" s="222">
        <f t="shared" si="3"/>
        <v>0</v>
      </c>
      <c r="AC27" s="224" t="str">
        <f t="shared" si="0"/>
        <v xml:space="preserve"> </v>
      </c>
      <c r="AD27" s="222" t="str">
        <f t="shared" si="1"/>
        <v xml:space="preserve"> </v>
      </c>
      <c r="AE27" s="221" t="str">
        <f t="shared" si="4"/>
        <v xml:space="preserve"> </v>
      </c>
      <c r="AF27" s="222" t="str">
        <f t="shared" si="2"/>
        <v xml:space="preserve"> </v>
      </c>
      <c r="AH27" t="str">
        <f t="shared" si="5"/>
        <v xml:space="preserve"> </v>
      </c>
    </row>
    <row r="28" spans="1:34" x14ac:dyDescent="0.2">
      <c r="A28" s="239">
        <v>26</v>
      </c>
      <c r="B28" s="246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2"/>
      <c r="X28" s="163"/>
      <c r="Y28" s="113"/>
      <c r="Z28" s="230"/>
      <c r="AA28" s="231"/>
      <c r="AB28" s="118">
        <f t="shared" si="3"/>
        <v>0</v>
      </c>
      <c r="AC28" s="116" t="str">
        <f t="shared" si="0"/>
        <v xml:space="preserve"> </v>
      </c>
      <c r="AD28" s="117" t="str">
        <f t="shared" si="1"/>
        <v xml:space="preserve"> </v>
      </c>
      <c r="AE28" s="193" t="str">
        <f t="shared" si="4"/>
        <v xml:space="preserve"> </v>
      </c>
      <c r="AF28" s="118" t="str">
        <f t="shared" si="2"/>
        <v xml:space="preserve"> </v>
      </c>
      <c r="AH28" t="str">
        <f t="shared" si="5"/>
        <v xml:space="preserve"> </v>
      </c>
    </row>
    <row r="29" spans="1:34" x14ac:dyDescent="0.2">
      <c r="A29" s="240">
        <v>27</v>
      </c>
      <c r="B29" s="247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4"/>
      <c r="X29" s="4"/>
      <c r="Y29" s="14"/>
      <c r="Z29" s="232"/>
      <c r="AA29" s="234"/>
      <c r="AB29" s="223">
        <f t="shared" si="3"/>
        <v>0</v>
      </c>
      <c r="AC29" s="224" t="str">
        <f t="shared" si="0"/>
        <v xml:space="preserve"> </v>
      </c>
      <c r="AD29" s="222" t="str">
        <f t="shared" si="1"/>
        <v xml:space="preserve"> </v>
      </c>
      <c r="AE29" s="221" t="str">
        <f t="shared" si="4"/>
        <v xml:space="preserve"> </v>
      </c>
      <c r="AF29" s="223" t="str">
        <f t="shared" si="2"/>
        <v xml:space="preserve"> </v>
      </c>
      <c r="AH29" t="str">
        <f t="shared" si="5"/>
        <v xml:space="preserve"> </v>
      </c>
    </row>
    <row r="30" spans="1:34" x14ac:dyDescent="0.2">
      <c r="A30" s="239">
        <v>28</v>
      </c>
      <c r="B30" s="246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2"/>
      <c r="X30" s="163"/>
      <c r="Y30" s="113"/>
      <c r="Z30" s="230"/>
      <c r="AA30" s="231"/>
      <c r="AB30" s="115">
        <f t="shared" si="3"/>
        <v>0</v>
      </c>
      <c r="AC30" s="116" t="str">
        <f t="shared" si="0"/>
        <v xml:space="preserve"> </v>
      </c>
      <c r="AD30" s="117" t="str">
        <f t="shared" si="1"/>
        <v xml:space="preserve"> </v>
      </c>
      <c r="AE30" s="193" t="str">
        <f t="shared" si="4"/>
        <v xml:space="preserve"> </v>
      </c>
      <c r="AF30" s="115" t="str">
        <f t="shared" si="2"/>
        <v xml:space="preserve"> </v>
      </c>
      <c r="AH30" t="str">
        <f t="shared" si="5"/>
        <v xml:space="preserve"> </v>
      </c>
    </row>
    <row r="31" spans="1:34" x14ac:dyDescent="0.2">
      <c r="A31" s="240">
        <v>29</v>
      </c>
      <c r="B31" s="247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4"/>
      <c r="X31" s="4"/>
      <c r="Y31" s="14"/>
      <c r="Z31" s="232"/>
      <c r="AA31" s="234"/>
      <c r="AB31" s="223">
        <f t="shared" si="3"/>
        <v>0</v>
      </c>
      <c r="AC31" s="224" t="str">
        <f t="shared" si="0"/>
        <v xml:space="preserve"> </v>
      </c>
      <c r="AD31" s="222" t="str">
        <f t="shared" si="1"/>
        <v xml:space="preserve"> </v>
      </c>
      <c r="AE31" s="221" t="str">
        <f t="shared" si="4"/>
        <v xml:space="preserve"> </v>
      </c>
      <c r="AF31" s="223" t="str">
        <f t="shared" si="2"/>
        <v xml:space="preserve"> </v>
      </c>
      <c r="AH31" t="str">
        <f t="shared" si="5"/>
        <v xml:space="preserve"> </v>
      </c>
    </row>
    <row r="32" spans="1:34" ht="13.5" thickBot="1" x14ac:dyDescent="0.25">
      <c r="A32" s="239">
        <v>30</v>
      </c>
      <c r="B32" s="248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19"/>
      <c r="X32" s="164"/>
      <c r="Y32" s="188"/>
      <c r="Z32" s="230"/>
      <c r="AA32" s="231"/>
      <c r="AB32" s="115">
        <f t="shared" si="3"/>
        <v>0</v>
      </c>
      <c r="AC32" s="116" t="str">
        <f t="shared" si="0"/>
        <v xml:space="preserve"> </v>
      </c>
      <c r="AD32" s="117" t="str">
        <f t="shared" si="1"/>
        <v xml:space="preserve"> </v>
      </c>
      <c r="AE32" s="193" t="str">
        <f t="shared" si="4"/>
        <v xml:space="preserve"> </v>
      </c>
      <c r="AF32" s="115" t="str">
        <f t="shared" si="2"/>
        <v xml:space="preserve"> </v>
      </c>
      <c r="AH32" t="str">
        <f t="shared" si="5"/>
        <v xml:space="preserve"> </v>
      </c>
    </row>
    <row r="33" spans="1:32" ht="14.25" thickTop="1" thickBot="1" x14ac:dyDescent="0.25">
      <c r="A33" s="259" t="s">
        <v>109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1"/>
      <c r="Z33" s="226">
        <f>SUM(Z3:Z32)</f>
        <v>0</v>
      </c>
      <c r="AA33" s="226">
        <f>SUM(AA3:AA32)</f>
        <v>0</v>
      </c>
      <c r="AB33" s="226">
        <f>SUM(AB3:AB32)</f>
        <v>0</v>
      </c>
      <c r="AC33" s="226">
        <f>SUM(AC3:AC32)</f>
        <v>0</v>
      </c>
      <c r="AD33" s="226">
        <f>SUM(AD3:AD32)</f>
        <v>0</v>
      </c>
      <c r="AE33" s="153"/>
      <c r="AF33" s="257" t="s">
        <v>95</v>
      </c>
    </row>
    <row r="34" spans="1:32" s="236" customFormat="1" ht="13.5" thickTop="1" x14ac:dyDescent="0.2">
      <c r="A34" s="1"/>
      <c r="B34" s="1"/>
      <c r="Z34" s="243"/>
      <c r="AA34" s="243"/>
      <c r="AB34" s="243"/>
      <c r="AC34" s="244"/>
      <c r="AD34" s="243"/>
      <c r="AE34" s="83"/>
      <c r="AF34" s="241"/>
    </row>
    <row r="35" spans="1:32" ht="14.25" customHeight="1" thickBot="1" x14ac:dyDescent="0.25">
      <c r="A35" s="1"/>
      <c r="B35" s="1"/>
      <c r="Z35" s="1"/>
      <c r="AA35" s="1"/>
      <c r="AB35" s="1"/>
      <c r="AC35" s="242"/>
      <c r="AD35" s="1"/>
      <c r="AE35" s="1"/>
      <c r="AF35" s="1"/>
    </row>
    <row r="36" spans="1:32" ht="15" customHeight="1" thickTop="1" x14ac:dyDescent="0.25">
      <c r="A36" s="276" t="str">
        <f>A1</f>
        <v>5. разред</v>
      </c>
      <c r="B36" s="277"/>
      <c r="C36" s="264" t="s">
        <v>0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6"/>
      <c r="Z36" s="267" t="s">
        <v>1</v>
      </c>
      <c r="AA36" s="268"/>
      <c r="AB36" s="269"/>
      <c r="AC36" s="270" t="s">
        <v>3</v>
      </c>
      <c r="AD36" s="272" t="s">
        <v>2</v>
      </c>
      <c r="AE36" s="262" t="s">
        <v>88</v>
      </c>
      <c r="AF36" s="263"/>
    </row>
    <row r="37" spans="1:32" ht="135" customHeight="1" thickBot="1" x14ac:dyDescent="0.25">
      <c r="A37" s="189" t="s">
        <v>7</v>
      </c>
      <c r="B37" s="190" t="s">
        <v>94</v>
      </c>
      <c r="C37" s="216" t="s">
        <v>48</v>
      </c>
      <c r="D37" s="251" t="s">
        <v>102</v>
      </c>
      <c r="E37" s="208" t="s">
        <v>103</v>
      </c>
      <c r="F37" s="148" t="s">
        <v>51</v>
      </c>
      <c r="G37" s="148" t="s">
        <v>52</v>
      </c>
      <c r="H37" s="148" t="s">
        <v>54</v>
      </c>
      <c r="I37" s="149" t="s">
        <v>53</v>
      </c>
      <c r="J37" s="250" t="s">
        <v>58</v>
      </c>
      <c r="K37" s="249" t="s">
        <v>96</v>
      </c>
      <c r="L37" s="149" t="s">
        <v>49</v>
      </c>
      <c r="M37" s="149" t="s">
        <v>50</v>
      </c>
      <c r="N37" s="249" t="s">
        <v>97</v>
      </c>
      <c r="O37" s="208" t="str">
        <f t="shared" ref="O37:S37" si="6">O2</f>
        <v>Немачки језик</v>
      </c>
      <c r="P37" s="208" t="str">
        <f t="shared" si="6"/>
        <v>Француски језик</v>
      </c>
      <c r="Q37" s="149">
        <f t="shared" si="6"/>
        <v>0</v>
      </c>
      <c r="R37" s="206">
        <f t="shared" si="6"/>
        <v>0</v>
      </c>
      <c r="S37" s="206">
        <f t="shared" si="6"/>
        <v>0</v>
      </c>
      <c r="T37" s="6"/>
      <c r="U37" s="6"/>
      <c r="V37" s="6"/>
      <c r="W37" s="148" t="s">
        <v>8</v>
      </c>
      <c r="X37" s="148" t="s">
        <v>9</v>
      </c>
      <c r="Y37" s="176" t="s">
        <v>92</v>
      </c>
      <c r="Z37" s="151" t="s">
        <v>5</v>
      </c>
      <c r="AA37" s="152" t="s">
        <v>6</v>
      </c>
      <c r="AB37" s="150" t="s">
        <v>38</v>
      </c>
      <c r="AC37" s="271"/>
      <c r="AD37" s="273"/>
      <c r="AE37" s="192" t="s">
        <v>4</v>
      </c>
      <c r="AF37" s="191" t="s">
        <v>37</v>
      </c>
    </row>
    <row r="38" spans="1:32" ht="13.5" thickTop="1" x14ac:dyDescent="0.2">
      <c r="A38" s="238">
        <v>1</v>
      </c>
      <c r="B38" s="211"/>
      <c r="C38" s="8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9"/>
      <c r="U38" s="9"/>
      <c r="V38" s="9"/>
      <c r="W38" s="10"/>
      <c r="X38" s="10"/>
      <c r="Y38" s="167"/>
      <c r="Z38" s="15"/>
      <c r="AA38" s="7"/>
      <c r="AB38" s="218">
        <f>SUM(Z38:AA38)</f>
        <v>0</v>
      </c>
      <c r="AC38" s="219" t="str">
        <f t="shared" ref="AC38:AC67" si="7">IF(SUMIF(C38:V38,1)=0," ",SUMIF(C38:V38,1))</f>
        <v xml:space="preserve"> </v>
      </c>
      <c r="AD38" s="220" t="str">
        <f t="shared" ref="AD38:AD67" si="8">IF(COUNTIF(C38:V38,0)=0," ",COUNTIF(C38:V38,0))</f>
        <v xml:space="preserve"> </v>
      </c>
      <c r="AE38" s="227" t="str">
        <f t="shared" ref="AE38:AE67" si="9">IF(AD38=" ",IF(AC38=" ",IF(Y38=0," ",AVERAGE(C38:P38,Y38)),1),0)</f>
        <v xml:space="preserve"> </v>
      </c>
      <c r="AF38" s="220" t="str">
        <f>IF(AE38=" "," ",IF(AE38&gt;=4.5,"Одличан",IF(AE38&gt;=3.5,"Врло добар",IF(AE38&gt;=2.5,"Добар",IF(AE38&gt;=1.5,"Довољан",IF(AE38&gt;=1,"Недовољан","Неоцењен"))))))</f>
        <v xml:space="preserve"> </v>
      </c>
    </row>
    <row r="39" spans="1:32" x14ac:dyDescent="0.2">
      <c r="A39" s="239">
        <v>2</v>
      </c>
      <c r="B39" s="212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63"/>
      <c r="X39" s="163"/>
      <c r="Y39" s="113"/>
      <c r="Z39" s="114"/>
      <c r="AA39" s="109"/>
      <c r="AB39" s="115">
        <f t="shared" ref="AB39:AB67" si="10">SUM(Z39:AA39)</f>
        <v>0</v>
      </c>
      <c r="AC39" s="116" t="str">
        <f t="shared" si="7"/>
        <v xml:space="preserve"> </v>
      </c>
      <c r="AD39" s="117" t="str">
        <f t="shared" si="8"/>
        <v xml:space="preserve"> </v>
      </c>
      <c r="AE39" s="193" t="str">
        <f t="shared" si="9"/>
        <v xml:space="preserve"> </v>
      </c>
      <c r="AF39" s="117" t="str">
        <f t="shared" ref="AF39:AF67" si="11">IF(AE39=" "," ",IF(AE39&gt;=4.5,"Одличан",IF(AE39&gt;=3.5,"Врло добар",IF(AE39&gt;=2.5,"Добар",IF(AE39&gt;=1.5,"Довољан",IF(AE39&gt;=1,"Недовољан","Неоцењен"))))))</f>
        <v xml:space="preserve"> </v>
      </c>
    </row>
    <row r="40" spans="1:32" x14ac:dyDescent="0.2">
      <c r="A40" s="240">
        <v>3</v>
      </c>
      <c r="B40" s="207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4"/>
      <c r="X40" s="4"/>
      <c r="Y40" s="14"/>
      <c r="Z40" s="16"/>
      <c r="AA40" s="11"/>
      <c r="AB40" s="223">
        <f t="shared" si="10"/>
        <v>0</v>
      </c>
      <c r="AC40" s="224" t="str">
        <f t="shared" si="7"/>
        <v xml:space="preserve"> </v>
      </c>
      <c r="AD40" s="222" t="str">
        <f t="shared" si="8"/>
        <v xml:space="preserve"> </v>
      </c>
      <c r="AE40" s="221" t="str">
        <f t="shared" si="9"/>
        <v xml:space="preserve"> </v>
      </c>
      <c r="AF40" s="222" t="str">
        <f t="shared" si="11"/>
        <v xml:space="preserve"> </v>
      </c>
    </row>
    <row r="41" spans="1:32" x14ac:dyDescent="0.2">
      <c r="A41" s="239">
        <v>4</v>
      </c>
      <c r="B41" s="212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163"/>
      <c r="Y41" s="113"/>
      <c r="Z41" s="114"/>
      <c r="AA41" s="109"/>
      <c r="AB41" s="115">
        <f t="shared" si="10"/>
        <v>0</v>
      </c>
      <c r="AC41" s="116" t="str">
        <f t="shared" si="7"/>
        <v xml:space="preserve"> </v>
      </c>
      <c r="AD41" s="117" t="str">
        <f t="shared" si="8"/>
        <v xml:space="preserve"> </v>
      </c>
      <c r="AE41" s="193" t="str">
        <f t="shared" si="9"/>
        <v xml:space="preserve"> </v>
      </c>
      <c r="AF41" s="117" t="str">
        <f t="shared" si="11"/>
        <v xml:space="preserve"> </v>
      </c>
    </row>
    <row r="42" spans="1:32" x14ac:dyDescent="0.2">
      <c r="A42" s="240">
        <v>5</v>
      </c>
      <c r="B42" s="207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4"/>
      <c r="X42" s="4"/>
      <c r="Y42" s="14"/>
      <c r="Z42" s="16"/>
      <c r="AA42" s="11"/>
      <c r="AB42" s="222">
        <f t="shared" si="10"/>
        <v>0</v>
      </c>
      <c r="AC42" s="224" t="str">
        <f t="shared" si="7"/>
        <v xml:space="preserve"> </v>
      </c>
      <c r="AD42" s="222" t="str">
        <f t="shared" si="8"/>
        <v xml:space="preserve"> </v>
      </c>
      <c r="AE42" s="221" t="str">
        <f t="shared" si="9"/>
        <v xml:space="preserve"> </v>
      </c>
      <c r="AF42" s="222" t="str">
        <f t="shared" si="11"/>
        <v xml:space="preserve"> </v>
      </c>
    </row>
    <row r="43" spans="1:32" x14ac:dyDescent="0.2">
      <c r="A43" s="239">
        <v>6</v>
      </c>
      <c r="B43" s="212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2"/>
      <c r="X43" s="163"/>
      <c r="Y43" s="113"/>
      <c r="Z43" s="114"/>
      <c r="AA43" s="109"/>
      <c r="AB43" s="118">
        <f t="shared" si="10"/>
        <v>0</v>
      </c>
      <c r="AC43" s="116" t="str">
        <f t="shared" si="7"/>
        <v xml:space="preserve"> </v>
      </c>
      <c r="AD43" s="117" t="str">
        <f t="shared" si="8"/>
        <v xml:space="preserve"> </v>
      </c>
      <c r="AE43" s="193" t="str">
        <f t="shared" si="9"/>
        <v xml:space="preserve"> </v>
      </c>
      <c r="AF43" s="117" t="str">
        <f t="shared" si="11"/>
        <v xml:space="preserve"> </v>
      </c>
    </row>
    <row r="44" spans="1:32" x14ac:dyDescent="0.2">
      <c r="A44" s="240">
        <v>7</v>
      </c>
      <c r="B44" s="207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4"/>
      <c r="X44" s="4"/>
      <c r="Y44" s="14"/>
      <c r="Z44" s="16"/>
      <c r="AA44" s="11"/>
      <c r="AB44" s="223">
        <f t="shared" si="10"/>
        <v>0</v>
      </c>
      <c r="AC44" s="224" t="str">
        <f t="shared" si="7"/>
        <v xml:space="preserve"> </v>
      </c>
      <c r="AD44" s="222" t="str">
        <f t="shared" si="8"/>
        <v xml:space="preserve"> </v>
      </c>
      <c r="AE44" s="221" t="str">
        <f t="shared" si="9"/>
        <v xml:space="preserve"> </v>
      </c>
      <c r="AF44" s="222" t="str">
        <f t="shared" si="11"/>
        <v xml:space="preserve"> </v>
      </c>
    </row>
    <row r="45" spans="1:32" x14ac:dyDescent="0.2">
      <c r="A45" s="239">
        <v>8</v>
      </c>
      <c r="B45" s="212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2"/>
      <c r="X45" s="163"/>
      <c r="Y45" s="113"/>
      <c r="Z45" s="114"/>
      <c r="AA45" s="109"/>
      <c r="AB45" s="115">
        <f t="shared" si="10"/>
        <v>0</v>
      </c>
      <c r="AC45" s="116" t="str">
        <f t="shared" si="7"/>
        <v xml:space="preserve"> </v>
      </c>
      <c r="AD45" s="117" t="str">
        <f t="shared" si="8"/>
        <v xml:space="preserve"> </v>
      </c>
      <c r="AE45" s="193" t="str">
        <f t="shared" si="9"/>
        <v xml:space="preserve"> </v>
      </c>
      <c r="AF45" s="117" t="str">
        <f t="shared" si="11"/>
        <v xml:space="preserve"> </v>
      </c>
    </row>
    <row r="46" spans="1:32" x14ac:dyDescent="0.2">
      <c r="A46" s="240">
        <v>9</v>
      </c>
      <c r="B46" s="207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4"/>
      <c r="X46" s="4"/>
      <c r="Y46" s="14"/>
      <c r="Z46" s="16"/>
      <c r="AA46" s="11"/>
      <c r="AB46" s="223">
        <f t="shared" si="10"/>
        <v>0</v>
      </c>
      <c r="AC46" s="224" t="str">
        <f t="shared" si="7"/>
        <v xml:space="preserve"> </v>
      </c>
      <c r="AD46" s="222" t="str">
        <f t="shared" si="8"/>
        <v xml:space="preserve"> </v>
      </c>
      <c r="AE46" s="221" t="str">
        <f t="shared" si="9"/>
        <v xml:space="preserve"> </v>
      </c>
      <c r="AF46" s="222" t="str">
        <f t="shared" si="11"/>
        <v xml:space="preserve"> </v>
      </c>
    </row>
    <row r="47" spans="1:32" x14ac:dyDescent="0.2">
      <c r="A47" s="239">
        <v>10</v>
      </c>
      <c r="B47" s="212"/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2"/>
      <c r="X47" s="163"/>
      <c r="Y47" s="113"/>
      <c r="Z47" s="114"/>
      <c r="AA47" s="109"/>
      <c r="AB47" s="115">
        <f t="shared" si="10"/>
        <v>0</v>
      </c>
      <c r="AC47" s="116" t="str">
        <f t="shared" si="7"/>
        <v xml:space="preserve"> </v>
      </c>
      <c r="AD47" s="117" t="str">
        <f t="shared" si="8"/>
        <v xml:space="preserve"> </v>
      </c>
      <c r="AE47" s="193" t="str">
        <f t="shared" si="9"/>
        <v xml:space="preserve"> </v>
      </c>
      <c r="AF47" s="117" t="str">
        <f t="shared" si="11"/>
        <v xml:space="preserve"> </v>
      </c>
    </row>
    <row r="48" spans="1:32" x14ac:dyDescent="0.2">
      <c r="A48" s="240">
        <v>11</v>
      </c>
      <c r="B48" s="207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4"/>
      <c r="X48" s="4"/>
      <c r="Y48" s="14"/>
      <c r="Z48" s="16"/>
      <c r="AA48" s="11"/>
      <c r="AB48" s="223">
        <f t="shared" si="10"/>
        <v>0</v>
      </c>
      <c r="AC48" s="224" t="str">
        <f t="shared" si="7"/>
        <v xml:space="preserve"> </v>
      </c>
      <c r="AD48" s="222" t="str">
        <f t="shared" si="8"/>
        <v xml:space="preserve"> </v>
      </c>
      <c r="AE48" s="221" t="str">
        <f t="shared" si="9"/>
        <v xml:space="preserve"> </v>
      </c>
      <c r="AF48" s="222" t="str">
        <f t="shared" si="11"/>
        <v xml:space="preserve"> </v>
      </c>
    </row>
    <row r="49" spans="1:32" x14ac:dyDescent="0.2">
      <c r="A49" s="239">
        <v>12</v>
      </c>
      <c r="B49" s="212"/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2"/>
      <c r="X49" s="163"/>
      <c r="Y49" s="113"/>
      <c r="Z49" s="114"/>
      <c r="AA49" s="109"/>
      <c r="AB49" s="117">
        <f t="shared" si="10"/>
        <v>0</v>
      </c>
      <c r="AC49" s="116" t="str">
        <f t="shared" si="7"/>
        <v xml:space="preserve"> </v>
      </c>
      <c r="AD49" s="117" t="str">
        <f t="shared" si="8"/>
        <v xml:space="preserve"> </v>
      </c>
      <c r="AE49" s="193" t="str">
        <f t="shared" si="9"/>
        <v xml:space="preserve"> </v>
      </c>
      <c r="AF49" s="117" t="str">
        <f t="shared" si="11"/>
        <v xml:space="preserve"> </v>
      </c>
    </row>
    <row r="50" spans="1:32" x14ac:dyDescent="0.2">
      <c r="A50" s="240">
        <v>13</v>
      </c>
      <c r="B50" s="207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4"/>
      <c r="X50" s="4"/>
      <c r="Y50" s="14"/>
      <c r="Z50" s="16"/>
      <c r="AA50" s="11"/>
      <c r="AB50" s="222">
        <f t="shared" si="10"/>
        <v>0</v>
      </c>
      <c r="AC50" s="224" t="str">
        <f t="shared" si="7"/>
        <v xml:space="preserve"> </v>
      </c>
      <c r="AD50" s="222" t="str">
        <f t="shared" si="8"/>
        <v xml:space="preserve"> </v>
      </c>
      <c r="AE50" s="221" t="str">
        <f t="shared" si="9"/>
        <v xml:space="preserve"> </v>
      </c>
      <c r="AF50" s="225" t="str">
        <f t="shared" si="11"/>
        <v xml:space="preserve"> </v>
      </c>
    </row>
    <row r="51" spans="1:32" x14ac:dyDescent="0.2">
      <c r="A51" s="239">
        <v>14</v>
      </c>
      <c r="B51" s="212"/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2"/>
      <c r="X51" s="163"/>
      <c r="Y51" s="113"/>
      <c r="Z51" s="114"/>
      <c r="AA51" s="109"/>
      <c r="AB51" s="118">
        <f t="shared" si="10"/>
        <v>0</v>
      </c>
      <c r="AC51" s="116" t="str">
        <f t="shared" si="7"/>
        <v xml:space="preserve"> </v>
      </c>
      <c r="AD51" s="117" t="str">
        <f t="shared" si="8"/>
        <v xml:space="preserve"> </v>
      </c>
      <c r="AE51" s="193" t="str">
        <f t="shared" si="9"/>
        <v xml:space="preserve"> </v>
      </c>
      <c r="AF51" s="115" t="str">
        <f t="shared" si="11"/>
        <v xml:space="preserve"> </v>
      </c>
    </row>
    <row r="52" spans="1:32" x14ac:dyDescent="0.2">
      <c r="A52" s="240">
        <v>15</v>
      </c>
      <c r="B52" s="207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4"/>
      <c r="X52" s="4"/>
      <c r="Y52" s="14"/>
      <c r="Z52" s="16"/>
      <c r="AA52" s="11"/>
      <c r="AB52" s="223">
        <f t="shared" si="10"/>
        <v>0</v>
      </c>
      <c r="AC52" s="224" t="str">
        <f t="shared" si="7"/>
        <v xml:space="preserve"> </v>
      </c>
      <c r="AD52" s="222" t="str">
        <f t="shared" si="8"/>
        <v xml:space="preserve"> </v>
      </c>
      <c r="AE52" s="221" t="str">
        <f t="shared" si="9"/>
        <v xml:space="preserve"> </v>
      </c>
      <c r="AF52" s="223" t="str">
        <f t="shared" si="11"/>
        <v xml:space="preserve"> </v>
      </c>
    </row>
    <row r="53" spans="1:32" x14ac:dyDescent="0.2">
      <c r="A53" s="239">
        <v>16</v>
      </c>
      <c r="B53" s="212"/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2"/>
      <c r="X53" s="163"/>
      <c r="Y53" s="113"/>
      <c r="Z53" s="114"/>
      <c r="AA53" s="109"/>
      <c r="AB53" s="115">
        <f t="shared" si="10"/>
        <v>0</v>
      </c>
      <c r="AC53" s="116" t="str">
        <f t="shared" si="7"/>
        <v xml:space="preserve"> </v>
      </c>
      <c r="AD53" s="117" t="str">
        <f t="shared" si="8"/>
        <v xml:space="preserve"> </v>
      </c>
      <c r="AE53" s="193" t="str">
        <f t="shared" si="9"/>
        <v xml:space="preserve"> </v>
      </c>
      <c r="AF53" s="115" t="str">
        <f t="shared" si="11"/>
        <v xml:space="preserve"> </v>
      </c>
    </row>
    <row r="54" spans="1:32" x14ac:dyDescent="0.2">
      <c r="A54" s="240">
        <v>17</v>
      </c>
      <c r="B54" s="207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4"/>
      <c r="X54" s="4"/>
      <c r="Y54" s="14"/>
      <c r="Z54" s="16"/>
      <c r="AA54" s="11"/>
      <c r="AB54" s="223">
        <f t="shared" si="10"/>
        <v>0</v>
      </c>
      <c r="AC54" s="224" t="str">
        <f t="shared" si="7"/>
        <v xml:space="preserve"> </v>
      </c>
      <c r="AD54" s="222" t="str">
        <f t="shared" si="8"/>
        <v xml:space="preserve"> </v>
      </c>
      <c r="AE54" s="221" t="str">
        <f t="shared" si="9"/>
        <v xml:space="preserve"> </v>
      </c>
      <c r="AF54" s="223" t="str">
        <f t="shared" si="11"/>
        <v xml:space="preserve"> </v>
      </c>
    </row>
    <row r="55" spans="1:32" x14ac:dyDescent="0.2">
      <c r="A55" s="239">
        <v>18</v>
      </c>
      <c r="B55" s="212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2"/>
      <c r="X55" s="163"/>
      <c r="Y55" s="113"/>
      <c r="Z55" s="114"/>
      <c r="AA55" s="109"/>
      <c r="AB55" s="117">
        <f t="shared" si="10"/>
        <v>0</v>
      </c>
      <c r="AC55" s="116" t="str">
        <f t="shared" si="7"/>
        <v xml:space="preserve"> </v>
      </c>
      <c r="AD55" s="117" t="str">
        <f t="shared" si="8"/>
        <v xml:space="preserve"> </v>
      </c>
      <c r="AE55" s="193" t="str">
        <f t="shared" si="9"/>
        <v xml:space="preserve"> </v>
      </c>
      <c r="AF55" s="115" t="str">
        <f t="shared" si="11"/>
        <v xml:space="preserve"> </v>
      </c>
    </row>
    <row r="56" spans="1:32" x14ac:dyDescent="0.2">
      <c r="A56" s="240">
        <v>19</v>
      </c>
      <c r="B56" s="207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4"/>
      <c r="X56" s="4"/>
      <c r="Y56" s="14"/>
      <c r="Z56" s="16"/>
      <c r="AA56" s="11"/>
      <c r="AB56" s="225">
        <f t="shared" si="10"/>
        <v>0</v>
      </c>
      <c r="AC56" s="224" t="str">
        <f t="shared" si="7"/>
        <v xml:space="preserve"> </v>
      </c>
      <c r="AD56" s="222" t="str">
        <f t="shared" si="8"/>
        <v xml:space="preserve"> </v>
      </c>
      <c r="AE56" s="221" t="str">
        <f t="shared" si="9"/>
        <v xml:space="preserve"> </v>
      </c>
      <c r="AF56" s="222" t="str">
        <f t="shared" si="11"/>
        <v xml:space="preserve"> </v>
      </c>
    </row>
    <row r="57" spans="1:32" x14ac:dyDescent="0.2">
      <c r="A57" s="239">
        <v>20</v>
      </c>
      <c r="B57" s="212"/>
      <c r="C57" s="110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2"/>
      <c r="X57" s="163"/>
      <c r="Y57" s="113"/>
      <c r="Z57" s="114"/>
      <c r="AA57" s="109"/>
      <c r="AB57" s="115">
        <f t="shared" si="10"/>
        <v>0</v>
      </c>
      <c r="AC57" s="116" t="str">
        <f t="shared" si="7"/>
        <v xml:space="preserve"> </v>
      </c>
      <c r="AD57" s="117" t="str">
        <f t="shared" si="8"/>
        <v xml:space="preserve"> </v>
      </c>
      <c r="AE57" s="193" t="str">
        <f t="shared" si="9"/>
        <v xml:space="preserve"> </v>
      </c>
      <c r="AF57" s="118" t="str">
        <f t="shared" si="11"/>
        <v xml:space="preserve"> </v>
      </c>
    </row>
    <row r="58" spans="1:32" x14ac:dyDescent="0.2">
      <c r="A58" s="240">
        <v>21</v>
      </c>
      <c r="B58" s="207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4"/>
      <c r="X58" s="4"/>
      <c r="Y58" s="14"/>
      <c r="Z58" s="16"/>
      <c r="AA58" s="11"/>
      <c r="AB58" s="222">
        <f t="shared" si="10"/>
        <v>0</v>
      </c>
      <c r="AC58" s="224" t="str">
        <f t="shared" si="7"/>
        <v xml:space="preserve"> </v>
      </c>
      <c r="AD58" s="222" t="str">
        <f t="shared" si="8"/>
        <v xml:space="preserve"> </v>
      </c>
      <c r="AE58" s="221" t="str">
        <f t="shared" si="9"/>
        <v xml:space="preserve"> </v>
      </c>
      <c r="AF58" s="223" t="str">
        <f t="shared" si="11"/>
        <v xml:space="preserve"> </v>
      </c>
    </row>
    <row r="59" spans="1:32" x14ac:dyDescent="0.2">
      <c r="A59" s="239">
        <v>22</v>
      </c>
      <c r="B59" s="246"/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2"/>
      <c r="X59" s="163"/>
      <c r="Y59" s="113"/>
      <c r="Z59" s="114"/>
      <c r="AA59" s="109"/>
      <c r="AB59" s="118">
        <f t="shared" si="10"/>
        <v>0</v>
      </c>
      <c r="AC59" s="116" t="str">
        <f t="shared" si="7"/>
        <v xml:space="preserve"> </v>
      </c>
      <c r="AD59" s="117" t="str">
        <f t="shared" si="8"/>
        <v xml:space="preserve"> </v>
      </c>
      <c r="AE59" s="193" t="str">
        <f t="shared" si="9"/>
        <v xml:space="preserve"> </v>
      </c>
      <c r="AF59" s="117" t="str">
        <f t="shared" si="11"/>
        <v xml:space="preserve"> </v>
      </c>
    </row>
    <row r="60" spans="1:32" x14ac:dyDescent="0.2">
      <c r="A60" s="240">
        <v>23</v>
      </c>
      <c r="B60" s="247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4"/>
      <c r="X60" s="4"/>
      <c r="Y60" s="14"/>
      <c r="Z60" s="16"/>
      <c r="AA60" s="11"/>
      <c r="AB60" s="223">
        <f t="shared" si="10"/>
        <v>0</v>
      </c>
      <c r="AC60" s="224" t="str">
        <f t="shared" si="7"/>
        <v xml:space="preserve"> </v>
      </c>
      <c r="AD60" s="222" t="str">
        <f t="shared" si="8"/>
        <v xml:space="preserve"> </v>
      </c>
      <c r="AE60" s="221" t="str">
        <f t="shared" si="9"/>
        <v xml:space="preserve"> </v>
      </c>
      <c r="AF60" s="222" t="str">
        <f t="shared" si="11"/>
        <v xml:space="preserve"> </v>
      </c>
    </row>
    <row r="61" spans="1:32" x14ac:dyDescent="0.2">
      <c r="A61" s="239">
        <v>24</v>
      </c>
      <c r="B61" s="246"/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2"/>
      <c r="X61" s="163"/>
      <c r="Y61" s="113"/>
      <c r="Z61" s="114"/>
      <c r="AA61" s="109"/>
      <c r="AB61" s="115">
        <f t="shared" si="10"/>
        <v>0</v>
      </c>
      <c r="AC61" s="116" t="str">
        <f t="shared" si="7"/>
        <v xml:space="preserve"> </v>
      </c>
      <c r="AD61" s="117" t="str">
        <f t="shared" si="8"/>
        <v xml:space="preserve"> </v>
      </c>
      <c r="AE61" s="193" t="str">
        <f t="shared" si="9"/>
        <v xml:space="preserve"> </v>
      </c>
      <c r="AF61" s="118" t="str">
        <f t="shared" si="11"/>
        <v xml:space="preserve"> </v>
      </c>
    </row>
    <row r="62" spans="1:32" x14ac:dyDescent="0.2">
      <c r="A62" s="240">
        <v>25</v>
      </c>
      <c r="B62" s="247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4"/>
      <c r="X62" s="4"/>
      <c r="Y62" s="14"/>
      <c r="Z62" s="16"/>
      <c r="AA62" s="11"/>
      <c r="AB62" s="222">
        <f t="shared" si="10"/>
        <v>0</v>
      </c>
      <c r="AC62" s="224" t="str">
        <f t="shared" si="7"/>
        <v xml:space="preserve"> </v>
      </c>
      <c r="AD62" s="222" t="str">
        <f t="shared" si="8"/>
        <v xml:space="preserve"> </v>
      </c>
      <c r="AE62" s="221" t="str">
        <f t="shared" si="9"/>
        <v xml:space="preserve"> </v>
      </c>
      <c r="AF62" s="222" t="str">
        <f t="shared" si="11"/>
        <v xml:space="preserve"> </v>
      </c>
    </row>
    <row r="63" spans="1:32" x14ac:dyDescent="0.2">
      <c r="A63" s="239">
        <v>26</v>
      </c>
      <c r="B63" s="246"/>
      <c r="C63" s="110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2"/>
      <c r="X63" s="163"/>
      <c r="Y63" s="113"/>
      <c r="Z63" s="114"/>
      <c r="AA63" s="109"/>
      <c r="AB63" s="118">
        <f t="shared" si="10"/>
        <v>0</v>
      </c>
      <c r="AC63" s="116" t="str">
        <f t="shared" si="7"/>
        <v xml:space="preserve"> </v>
      </c>
      <c r="AD63" s="117" t="str">
        <f t="shared" si="8"/>
        <v xml:space="preserve"> </v>
      </c>
      <c r="AE63" s="193" t="str">
        <f t="shared" si="9"/>
        <v xml:space="preserve"> </v>
      </c>
      <c r="AF63" s="118" t="str">
        <f t="shared" si="11"/>
        <v xml:space="preserve"> </v>
      </c>
    </row>
    <row r="64" spans="1:32" x14ac:dyDescent="0.2">
      <c r="A64" s="240">
        <v>27</v>
      </c>
      <c r="B64" s="247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4"/>
      <c r="X64" s="4"/>
      <c r="Y64" s="14"/>
      <c r="Z64" s="16"/>
      <c r="AA64" s="11"/>
      <c r="AB64" s="223">
        <f t="shared" si="10"/>
        <v>0</v>
      </c>
      <c r="AC64" s="224" t="str">
        <f t="shared" si="7"/>
        <v xml:space="preserve"> </v>
      </c>
      <c r="AD64" s="222" t="str">
        <f t="shared" si="8"/>
        <v xml:space="preserve"> </v>
      </c>
      <c r="AE64" s="221" t="str">
        <f t="shared" si="9"/>
        <v xml:space="preserve"> </v>
      </c>
      <c r="AF64" s="223" t="str">
        <f t="shared" si="11"/>
        <v xml:space="preserve"> </v>
      </c>
    </row>
    <row r="65" spans="1:32" x14ac:dyDescent="0.2">
      <c r="A65" s="239">
        <v>28</v>
      </c>
      <c r="B65" s="246"/>
      <c r="C65" s="110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2"/>
      <c r="X65" s="163"/>
      <c r="Y65" s="113"/>
      <c r="Z65" s="114"/>
      <c r="AA65" s="109"/>
      <c r="AB65" s="115">
        <f t="shared" si="10"/>
        <v>0</v>
      </c>
      <c r="AC65" s="116" t="str">
        <f t="shared" si="7"/>
        <v xml:space="preserve"> </v>
      </c>
      <c r="AD65" s="117" t="str">
        <f t="shared" si="8"/>
        <v xml:space="preserve"> </v>
      </c>
      <c r="AE65" s="193" t="str">
        <f t="shared" si="9"/>
        <v xml:space="preserve"> </v>
      </c>
      <c r="AF65" s="115" t="str">
        <f t="shared" si="11"/>
        <v xml:space="preserve"> </v>
      </c>
    </row>
    <row r="66" spans="1:32" x14ac:dyDescent="0.2">
      <c r="A66" s="240">
        <v>29</v>
      </c>
      <c r="B66" s="247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4"/>
      <c r="X66" s="4"/>
      <c r="Y66" s="14"/>
      <c r="Z66" s="16"/>
      <c r="AA66" s="11"/>
      <c r="AB66" s="223">
        <f t="shared" si="10"/>
        <v>0</v>
      </c>
      <c r="AC66" s="224" t="str">
        <f t="shared" si="7"/>
        <v xml:space="preserve"> </v>
      </c>
      <c r="AD66" s="222" t="str">
        <f t="shared" si="8"/>
        <v xml:space="preserve"> </v>
      </c>
      <c r="AE66" s="221" t="str">
        <f t="shared" si="9"/>
        <v xml:space="preserve"> </v>
      </c>
      <c r="AF66" s="223" t="str">
        <f t="shared" si="11"/>
        <v xml:space="preserve"> </v>
      </c>
    </row>
    <row r="67" spans="1:32" ht="13.5" thickBot="1" x14ac:dyDescent="0.25">
      <c r="A67" s="239">
        <v>30</v>
      </c>
      <c r="B67" s="248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19"/>
      <c r="X67" s="164"/>
      <c r="Y67" s="188"/>
      <c r="Z67" s="114"/>
      <c r="AA67" s="109"/>
      <c r="AB67" s="115">
        <f t="shared" si="10"/>
        <v>0</v>
      </c>
      <c r="AC67" s="116" t="str">
        <f t="shared" si="7"/>
        <v xml:space="preserve"> </v>
      </c>
      <c r="AD67" s="117" t="str">
        <f t="shared" si="8"/>
        <v xml:space="preserve"> </v>
      </c>
      <c r="AE67" s="194" t="str">
        <f t="shared" si="9"/>
        <v xml:space="preserve"> </v>
      </c>
      <c r="AF67" s="115" t="str">
        <f t="shared" si="11"/>
        <v xml:space="preserve"> </v>
      </c>
    </row>
    <row r="68" spans="1:32" ht="14.25" thickTop="1" thickBot="1" x14ac:dyDescent="0.25">
      <c r="A68" s="259" t="s">
        <v>109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1"/>
      <c r="Z68" s="226">
        <f>SUM(Z38:Z67)</f>
        <v>0</v>
      </c>
      <c r="AA68" s="226">
        <f>SUM(AA38:AA67)</f>
        <v>0</v>
      </c>
      <c r="AB68" s="226">
        <f>SUM(AB38:AB67)</f>
        <v>0</v>
      </c>
      <c r="AC68" s="226">
        <f>SUM(AC38:AC67)</f>
        <v>0</v>
      </c>
      <c r="AD68" s="226">
        <f>SUM(AD38:AD67)</f>
        <v>0</v>
      </c>
      <c r="AE68" s="153"/>
      <c r="AF68" s="257" t="str">
        <f>AF33</f>
        <v>в.18.09.2017.</v>
      </c>
    </row>
    <row r="69" spans="1:32" s="236" customFormat="1" ht="13.5" thickTop="1" x14ac:dyDescent="0.2">
      <c r="A69" s="1"/>
      <c r="B69" s="1"/>
      <c r="Z69" s="243"/>
      <c r="AA69" s="243"/>
      <c r="AB69" s="243"/>
      <c r="AC69" s="243"/>
      <c r="AD69" s="243"/>
      <c r="AE69" s="83"/>
      <c r="AF69" s="241"/>
    </row>
    <row r="70" spans="1:32" ht="13.5" thickBot="1" x14ac:dyDescent="0.25"/>
    <row r="71" spans="1:32" ht="15.75" thickTop="1" x14ac:dyDescent="0.25">
      <c r="A71" s="276" t="str">
        <f>A1</f>
        <v>5. разред</v>
      </c>
      <c r="B71" s="277"/>
      <c r="C71" s="264" t="s">
        <v>0</v>
      </c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6"/>
      <c r="Z71" s="267" t="s">
        <v>1</v>
      </c>
      <c r="AA71" s="268"/>
      <c r="AB71" s="269"/>
      <c r="AC71" s="270" t="s">
        <v>3</v>
      </c>
      <c r="AD71" s="272" t="s">
        <v>2</v>
      </c>
      <c r="AE71" s="262" t="s">
        <v>89</v>
      </c>
      <c r="AF71" s="263"/>
    </row>
    <row r="72" spans="1:32" ht="135.75" customHeight="1" thickBot="1" x14ac:dyDescent="0.25">
      <c r="A72" s="189" t="s">
        <v>7</v>
      </c>
      <c r="B72" s="190" t="s">
        <v>94</v>
      </c>
      <c r="C72" s="216" t="s">
        <v>48</v>
      </c>
      <c r="D72" s="251" t="s">
        <v>102</v>
      </c>
      <c r="E72" s="208" t="s">
        <v>103</v>
      </c>
      <c r="F72" s="148" t="s">
        <v>51</v>
      </c>
      <c r="G72" s="148" t="s">
        <v>52</v>
      </c>
      <c r="H72" s="148" t="s">
        <v>54</v>
      </c>
      <c r="I72" s="149" t="s">
        <v>53</v>
      </c>
      <c r="J72" s="250" t="s">
        <v>58</v>
      </c>
      <c r="K72" s="249" t="s">
        <v>96</v>
      </c>
      <c r="L72" s="149" t="s">
        <v>49</v>
      </c>
      <c r="M72" s="149" t="s">
        <v>50</v>
      </c>
      <c r="N72" s="249" t="s">
        <v>97</v>
      </c>
      <c r="O72" s="208" t="str">
        <f t="shared" ref="O72:S72" si="12">O2</f>
        <v>Немачки језик</v>
      </c>
      <c r="P72" s="208" t="str">
        <f t="shared" si="12"/>
        <v>Француски језик</v>
      </c>
      <c r="Q72" s="149">
        <f t="shared" si="12"/>
        <v>0</v>
      </c>
      <c r="R72" s="206">
        <f t="shared" si="12"/>
        <v>0</v>
      </c>
      <c r="S72" s="149">
        <f t="shared" si="12"/>
        <v>0</v>
      </c>
      <c r="T72" s="6"/>
      <c r="U72" s="6"/>
      <c r="V72" s="6"/>
      <c r="W72" s="148" t="s">
        <v>8</v>
      </c>
      <c r="X72" s="148" t="s">
        <v>9</v>
      </c>
      <c r="Y72" s="176" t="s">
        <v>92</v>
      </c>
      <c r="Z72" s="151" t="s">
        <v>5</v>
      </c>
      <c r="AA72" s="152" t="s">
        <v>6</v>
      </c>
      <c r="AB72" s="150" t="s">
        <v>38</v>
      </c>
      <c r="AC72" s="271"/>
      <c r="AD72" s="273"/>
      <c r="AE72" s="192" t="s">
        <v>4</v>
      </c>
      <c r="AF72" s="191" t="s">
        <v>37</v>
      </c>
    </row>
    <row r="73" spans="1:32" ht="13.5" thickTop="1" x14ac:dyDescent="0.2">
      <c r="A73" s="238">
        <v>1</v>
      </c>
      <c r="B73" s="211"/>
      <c r="C73" s="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9"/>
      <c r="U73" s="9"/>
      <c r="V73" s="9"/>
      <c r="W73" s="10"/>
      <c r="X73" s="10"/>
      <c r="Y73" s="167"/>
      <c r="Z73" s="15"/>
      <c r="AA73" s="7"/>
      <c r="AB73" s="218">
        <f>SUM(Z73:AA73)</f>
        <v>0</v>
      </c>
      <c r="AC73" s="219" t="str">
        <f t="shared" ref="AC73:AC102" si="13">IF(SUMIF(C73:V73,1)=0," ",SUMIF(C73:V73,1))</f>
        <v xml:space="preserve"> </v>
      </c>
      <c r="AD73" s="220" t="str">
        <f t="shared" ref="AD73:AD102" si="14">IF(COUNTIF(C73:V73,0)=0," ",COUNTIF(C73:V73,0))</f>
        <v xml:space="preserve"> </v>
      </c>
      <c r="AE73" s="227" t="str">
        <f t="shared" ref="AE73:AE102" si="15">IF(AD73=" ",IF(AC73=" ",IF(Y73=0," ",AVERAGE(C73:P73,Y73)),1),0)</f>
        <v xml:space="preserve"> </v>
      </c>
      <c r="AF73" s="220" t="str">
        <f>IF(AE73=" "," ",IF(AE73&gt;=4.5,"Одличан",IF(AE73&gt;=3.5,"Врло добар",IF(AE73&gt;=2.5,"Добар",IF(AE73&gt;=1.5,"Довољан",IF(AE73&gt;=1,"Недовољан","Неоцењен"))))))</f>
        <v xml:space="preserve"> </v>
      </c>
    </row>
    <row r="74" spans="1:32" x14ac:dyDescent="0.2">
      <c r="A74" s="239">
        <v>2</v>
      </c>
      <c r="B74" s="212"/>
      <c r="C74" s="110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63"/>
      <c r="X74" s="163"/>
      <c r="Y74" s="113"/>
      <c r="Z74" s="114"/>
      <c r="AA74" s="109"/>
      <c r="AB74" s="115">
        <f t="shared" ref="AB74:AB102" si="16">SUM(Z74:AA74)</f>
        <v>0</v>
      </c>
      <c r="AC74" s="116" t="str">
        <f t="shared" si="13"/>
        <v xml:space="preserve"> </v>
      </c>
      <c r="AD74" s="117" t="str">
        <f t="shared" si="14"/>
        <v xml:space="preserve"> </v>
      </c>
      <c r="AE74" s="193" t="str">
        <f t="shared" si="15"/>
        <v xml:space="preserve"> </v>
      </c>
      <c r="AF74" s="117" t="str">
        <f t="shared" ref="AF74:AF102" si="17">IF(AE74=" "," ",IF(AE74&gt;=4.5,"Одличан",IF(AE74&gt;=3.5,"Врло добар",IF(AE74&gt;=2.5,"Добар",IF(AE74&gt;=1.5,"Довољан",IF(AE74&gt;=1,"Недовољан","Неоцењен"))))))</f>
        <v xml:space="preserve"> </v>
      </c>
    </row>
    <row r="75" spans="1:32" x14ac:dyDescent="0.2">
      <c r="A75" s="240">
        <v>3</v>
      </c>
      <c r="B75" s="207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4"/>
      <c r="X75" s="4"/>
      <c r="Y75" s="14"/>
      <c r="Z75" s="16"/>
      <c r="AA75" s="11"/>
      <c r="AB75" s="223">
        <f t="shared" si="16"/>
        <v>0</v>
      </c>
      <c r="AC75" s="224" t="str">
        <f t="shared" si="13"/>
        <v xml:space="preserve"> </v>
      </c>
      <c r="AD75" s="222" t="str">
        <f t="shared" si="14"/>
        <v xml:space="preserve"> </v>
      </c>
      <c r="AE75" s="221" t="str">
        <f t="shared" si="15"/>
        <v xml:space="preserve"> </v>
      </c>
      <c r="AF75" s="222" t="str">
        <f t="shared" si="17"/>
        <v xml:space="preserve"> </v>
      </c>
    </row>
    <row r="76" spans="1:32" x14ac:dyDescent="0.2">
      <c r="A76" s="239">
        <v>4</v>
      </c>
      <c r="B76" s="212"/>
      <c r="C76" s="110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2"/>
      <c r="X76" s="163"/>
      <c r="Y76" s="113"/>
      <c r="Z76" s="114"/>
      <c r="AA76" s="109"/>
      <c r="AB76" s="115">
        <f t="shared" si="16"/>
        <v>0</v>
      </c>
      <c r="AC76" s="116" t="str">
        <f t="shared" si="13"/>
        <v xml:space="preserve"> </v>
      </c>
      <c r="AD76" s="117" t="str">
        <f t="shared" si="14"/>
        <v xml:space="preserve"> </v>
      </c>
      <c r="AE76" s="193" t="str">
        <f t="shared" si="15"/>
        <v xml:space="preserve"> </v>
      </c>
      <c r="AF76" s="117" t="str">
        <f t="shared" si="17"/>
        <v xml:space="preserve"> </v>
      </c>
    </row>
    <row r="77" spans="1:32" x14ac:dyDescent="0.2">
      <c r="A77" s="240">
        <v>5</v>
      </c>
      <c r="B77" s="207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4"/>
      <c r="X77" s="4"/>
      <c r="Y77" s="14"/>
      <c r="Z77" s="16"/>
      <c r="AA77" s="11"/>
      <c r="AB77" s="222">
        <f t="shared" si="16"/>
        <v>0</v>
      </c>
      <c r="AC77" s="224" t="str">
        <f t="shared" si="13"/>
        <v xml:space="preserve"> </v>
      </c>
      <c r="AD77" s="222" t="str">
        <f t="shared" si="14"/>
        <v xml:space="preserve"> </v>
      </c>
      <c r="AE77" s="221" t="str">
        <f t="shared" si="15"/>
        <v xml:space="preserve"> </v>
      </c>
      <c r="AF77" s="222" t="str">
        <f t="shared" si="17"/>
        <v xml:space="preserve"> </v>
      </c>
    </row>
    <row r="78" spans="1:32" x14ac:dyDescent="0.2">
      <c r="A78" s="239">
        <v>6</v>
      </c>
      <c r="B78" s="212"/>
      <c r="C78" s="1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2"/>
      <c r="X78" s="163"/>
      <c r="Y78" s="113"/>
      <c r="Z78" s="114"/>
      <c r="AA78" s="109"/>
      <c r="AB78" s="118">
        <f t="shared" si="16"/>
        <v>0</v>
      </c>
      <c r="AC78" s="116" t="str">
        <f t="shared" si="13"/>
        <v xml:space="preserve"> </v>
      </c>
      <c r="AD78" s="117" t="str">
        <f t="shared" si="14"/>
        <v xml:space="preserve"> </v>
      </c>
      <c r="AE78" s="193" t="str">
        <f t="shared" si="15"/>
        <v xml:space="preserve"> </v>
      </c>
      <c r="AF78" s="117" t="str">
        <f t="shared" si="17"/>
        <v xml:space="preserve"> </v>
      </c>
    </row>
    <row r="79" spans="1:32" x14ac:dyDescent="0.2">
      <c r="A79" s="240">
        <v>7</v>
      </c>
      <c r="B79" s="207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4"/>
      <c r="X79" s="4"/>
      <c r="Y79" s="14"/>
      <c r="Z79" s="16"/>
      <c r="AA79" s="11"/>
      <c r="AB79" s="223">
        <f t="shared" si="16"/>
        <v>0</v>
      </c>
      <c r="AC79" s="224" t="str">
        <f t="shared" si="13"/>
        <v xml:space="preserve"> </v>
      </c>
      <c r="AD79" s="222" t="str">
        <f t="shared" si="14"/>
        <v xml:space="preserve"> </v>
      </c>
      <c r="AE79" s="221" t="str">
        <f t="shared" si="15"/>
        <v xml:space="preserve"> </v>
      </c>
      <c r="AF79" s="222" t="str">
        <f t="shared" si="17"/>
        <v xml:space="preserve"> </v>
      </c>
    </row>
    <row r="80" spans="1:32" x14ac:dyDescent="0.2">
      <c r="A80" s="239">
        <v>8</v>
      </c>
      <c r="B80" s="212"/>
      <c r="C80" s="110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2"/>
      <c r="X80" s="163"/>
      <c r="Y80" s="113"/>
      <c r="Z80" s="114"/>
      <c r="AA80" s="109"/>
      <c r="AB80" s="115">
        <f t="shared" si="16"/>
        <v>0</v>
      </c>
      <c r="AC80" s="116" t="str">
        <f t="shared" si="13"/>
        <v xml:space="preserve"> </v>
      </c>
      <c r="AD80" s="117" t="str">
        <f t="shared" si="14"/>
        <v xml:space="preserve"> </v>
      </c>
      <c r="AE80" s="193" t="str">
        <f t="shared" si="15"/>
        <v xml:space="preserve"> </v>
      </c>
      <c r="AF80" s="117" t="str">
        <f t="shared" si="17"/>
        <v xml:space="preserve"> </v>
      </c>
    </row>
    <row r="81" spans="1:32" x14ac:dyDescent="0.2">
      <c r="A81" s="240">
        <v>9</v>
      </c>
      <c r="B81" s="207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4"/>
      <c r="X81" s="4"/>
      <c r="Y81" s="14"/>
      <c r="Z81" s="16"/>
      <c r="AA81" s="11"/>
      <c r="AB81" s="223">
        <f t="shared" si="16"/>
        <v>0</v>
      </c>
      <c r="AC81" s="224" t="str">
        <f t="shared" si="13"/>
        <v xml:space="preserve"> </v>
      </c>
      <c r="AD81" s="222" t="str">
        <f t="shared" si="14"/>
        <v xml:space="preserve"> </v>
      </c>
      <c r="AE81" s="221" t="str">
        <f t="shared" si="15"/>
        <v xml:space="preserve"> </v>
      </c>
      <c r="AF81" s="222" t="str">
        <f t="shared" si="17"/>
        <v xml:space="preserve"> </v>
      </c>
    </row>
    <row r="82" spans="1:32" x14ac:dyDescent="0.2">
      <c r="A82" s="239">
        <v>10</v>
      </c>
      <c r="B82" s="212"/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2"/>
      <c r="X82" s="163"/>
      <c r="Y82" s="113"/>
      <c r="Z82" s="114"/>
      <c r="AA82" s="109"/>
      <c r="AB82" s="115">
        <f t="shared" si="16"/>
        <v>0</v>
      </c>
      <c r="AC82" s="116" t="str">
        <f t="shared" si="13"/>
        <v xml:space="preserve"> </v>
      </c>
      <c r="AD82" s="117" t="str">
        <f t="shared" si="14"/>
        <v xml:space="preserve"> </v>
      </c>
      <c r="AE82" s="193" t="str">
        <f t="shared" si="15"/>
        <v xml:space="preserve"> </v>
      </c>
      <c r="AF82" s="117" t="str">
        <f t="shared" si="17"/>
        <v xml:space="preserve"> </v>
      </c>
    </row>
    <row r="83" spans="1:32" x14ac:dyDescent="0.2">
      <c r="A83" s="240">
        <v>11</v>
      </c>
      <c r="B83" s="207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4"/>
      <c r="X83" s="4"/>
      <c r="Y83" s="14"/>
      <c r="Z83" s="16"/>
      <c r="AA83" s="11"/>
      <c r="AB83" s="223">
        <f t="shared" si="16"/>
        <v>0</v>
      </c>
      <c r="AC83" s="224" t="str">
        <f t="shared" si="13"/>
        <v xml:space="preserve"> </v>
      </c>
      <c r="AD83" s="222" t="str">
        <f t="shared" si="14"/>
        <v xml:space="preserve"> </v>
      </c>
      <c r="AE83" s="221" t="str">
        <f t="shared" si="15"/>
        <v xml:space="preserve"> </v>
      </c>
      <c r="AF83" s="222" t="str">
        <f t="shared" si="17"/>
        <v xml:space="preserve"> </v>
      </c>
    </row>
    <row r="84" spans="1:32" x14ac:dyDescent="0.2">
      <c r="A84" s="239">
        <v>12</v>
      </c>
      <c r="B84" s="212"/>
      <c r="C84" s="11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163"/>
      <c r="Y84" s="113"/>
      <c r="Z84" s="114"/>
      <c r="AA84" s="109"/>
      <c r="AB84" s="117">
        <f t="shared" si="16"/>
        <v>0</v>
      </c>
      <c r="AC84" s="116" t="str">
        <f t="shared" si="13"/>
        <v xml:space="preserve"> </v>
      </c>
      <c r="AD84" s="117" t="str">
        <f t="shared" si="14"/>
        <v xml:space="preserve"> </v>
      </c>
      <c r="AE84" s="193" t="str">
        <f t="shared" si="15"/>
        <v xml:space="preserve"> </v>
      </c>
      <c r="AF84" s="117" t="str">
        <f t="shared" si="17"/>
        <v xml:space="preserve"> </v>
      </c>
    </row>
    <row r="85" spans="1:32" x14ac:dyDescent="0.2">
      <c r="A85" s="240">
        <v>13</v>
      </c>
      <c r="B85" s="207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4"/>
      <c r="X85" s="4"/>
      <c r="Y85" s="14"/>
      <c r="Z85" s="16"/>
      <c r="AA85" s="11"/>
      <c r="AB85" s="222">
        <f t="shared" si="16"/>
        <v>0</v>
      </c>
      <c r="AC85" s="224" t="str">
        <f t="shared" si="13"/>
        <v xml:space="preserve"> </v>
      </c>
      <c r="AD85" s="222" t="str">
        <f t="shared" si="14"/>
        <v xml:space="preserve"> </v>
      </c>
      <c r="AE85" s="221" t="str">
        <f t="shared" si="15"/>
        <v xml:space="preserve"> </v>
      </c>
      <c r="AF85" s="225" t="str">
        <f t="shared" si="17"/>
        <v xml:space="preserve"> </v>
      </c>
    </row>
    <row r="86" spans="1:32" x14ac:dyDescent="0.2">
      <c r="A86" s="239">
        <v>14</v>
      </c>
      <c r="B86" s="212"/>
      <c r="C86" s="11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2"/>
      <c r="X86" s="163"/>
      <c r="Y86" s="113"/>
      <c r="Z86" s="114"/>
      <c r="AA86" s="109"/>
      <c r="AB86" s="118">
        <f t="shared" si="16"/>
        <v>0</v>
      </c>
      <c r="AC86" s="116" t="str">
        <f t="shared" si="13"/>
        <v xml:space="preserve"> </v>
      </c>
      <c r="AD86" s="117" t="str">
        <f t="shared" si="14"/>
        <v xml:space="preserve"> </v>
      </c>
      <c r="AE86" s="193" t="str">
        <f t="shared" si="15"/>
        <v xml:space="preserve"> </v>
      </c>
      <c r="AF86" s="115" t="str">
        <f t="shared" si="17"/>
        <v xml:space="preserve"> </v>
      </c>
    </row>
    <row r="87" spans="1:32" x14ac:dyDescent="0.2">
      <c r="A87" s="240">
        <v>15</v>
      </c>
      <c r="B87" s="207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4"/>
      <c r="X87" s="4"/>
      <c r="Y87" s="14"/>
      <c r="Z87" s="16"/>
      <c r="AA87" s="11"/>
      <c r="AB87" s="223">
        <f t="shared" si="16"/>
        <v>0</v>
      </c>
      <c r="AC87" s="224" t="str">
        <f t="shared" si="13"/>
        <v xml:space="preserve"> </v>
      </c>
      <c r="AD87" s="222" t="str">
        <f t="shared" si="14"/>
        <v xml:space="preserve"> </v>
      </c>
      <c r="AE87" s="221" t="str">
        <f t="shared" si="15"/>
        <v xml:space="preserve"> </v>
      </c>
      <c r="AF87" s="223" t="str">
        <f t="shared" si="17"/>
        <v xml:space="preserve"> </v>
      </c>
    </row>
    <row r="88" spans="1:32" x14ac:dyDescent="0.2">
      <c r="A88" s="239">
        <v>16</v>
      </c>
      <c r="B88" s="212"/>
      <c r="C88" s="11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2"/>
      <c r="X88" s="163"/>
      <c r="Y88" s="113"/>
      <c r="Z88" s="114"/>
      <c r="AA88" s="109"/>
      <c r="AB88" s="115">
        <f t="shared" si="16"/>
        <v>0</v>
      </c>
      <c r="AC88" s="116" t="str">
        <f t="shared" si="13"/>
        <v xml:space="preserve"> </v>
      </c>
      <c r="AD88" s="117" t="str">
        <f t="shared" si="14"/>
        <v xml:space="preserve"> </v>
      </c>
      <c r="AE88" s="193" t="str">
        <f t="shared" si="15"/>
        <v xml:space="preserve"> </v>
      </c>
      <c r="AF88" s="115" t="str">
        <f t="shared" si="17"/>
        <v xml:space="preserve"> </v>
      </c>
    </row>
    <row r="89" spans="1:32" x14ac:dyDescent="0.2">
      <c r="A89" s="240">
        <v>17</v>
      </c>
      <c r="B89" s="207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4"/>
      <c r="X89" s="4"/>
      <c r="Y89" s="14"/>
      <c r="Z89" s="16"/>
      <c r="AA89" s="11"/>
      <c r="AB89" s="223">
        <f t="shared" si="16"/>
        <v>0</v>
      </c>
      <c r="AC89" s="224" t="str">
        <f t="shared" si="13"/>
        <v xml:space="preserve"> </v>
      </c>
      <c r="AD89" s="222" t="str">
        <f t="shared" si="14"/>
        <v xml:space="preserve"> </v>
      </c>
      <c r="AE89" s="221" t="str">
        <f t="shared" si="15"/>
        <v xml:space="preserve"> </v>
      </c>
      <c r="AF89" s="223" t="str">
        <f t="shared" si="17"/>
        <v xml:space="preserve"> </v>
      </c>
    </row>
    <row r="90" spans="1:32" x14ac:dyDescent="0.2">
      <c r="A90" s="239">
        <v>18</v>
      </c>
      <c r="B90" s="212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2"/>
      <c r="X90" s="163"/>
      <c r="Y90" s="113"/>
      <c r="Z90" s="114"/>
      <c r="AA90" s="109"/>
      <c r="AB90" s="117">
        <f t="shared" si="16"/>
        <v>0</v>
      </c>
      <c r="AC90" s="116" t="str">
        <f t="shared" si="13"/>
        <v xml:space="preserve"> </v>
      </c>
      <c r="AD90" s="117" t="str">
        <f t="shared" si="14"/>
        <v xml:space="preserve"> </v>
      </c>
      <c r="AE90" s="193" t="str">
        <f t="shared" si="15"/>
        <v xml:space="preserve"> </v>
      </c>
      <c r="AF90" s="115" t="str">
        <f t="shared" si="17"/>
        <v xml:space="preserve"> </v>
      </c>
    </row>
    <row r="91" spans="1:32" x14ac:dyDescent="0.2">
      <c r="A91" s="240">
        <v>19</v>
      </c>
      <c r="B91" s="207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4"/>
      <c r="X91" s="4"/>
      <c r="Y91" s="14"/>
      <c r="Z91" s="16"/>
      <c r="AA91" s="11"/>
      <c r="AB91" s="225">
        <f t="shared" si="16"/>
        <v>0</v>
      </c>
      <c r="AC91" s="224" t="str">
        <f t="shared" si="13"/>
        <v xml:space="preserve"> </v>
      </c>
      <c r="AD91" s="222" t="str">
        <f t="shared" si="14"/>
        <v xml:space="preserve"> </v>
      </c>
      <c r="AE91" s="221" t="str">
        <f t="shared" si="15"/>
        <v xml:space="preserve"> </v>
      </c>
      <c r="AF91" s="222" t="str">
        <f t="shared" si="17"/>
        <v xml:space="preserve"> </v>
      </c>
    </row>
    <row r="92" spans="1:32" x14ac:dyDescent="0.2">
      <c r="A92" s="239">
        <v>20</v>
      </c>
      <c r="B92" s="212"/>
      <c r="C92" s="110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2"/>
      <c r="X92" s="163"/>
      <c r="Y92" s="113"/>
      <c r="Z92" s="114"/>
      <c r="AA92" s="109"/>
      <c r="AB92" s="115">
        <f t="shared" si="16"/>
        <v>0</v>
      </c>
      <c r="AC92" s="116" t="str">
        <f t="shared" si="13"/>
        <v xml:space="preserve"> </v>
      </c>
      <c r="AD92" s="117" t="str">
        <f t="shared" si="14"/>
        <v xml:space="preserve"> </v>
      </c>
      <c r="AE92" s="193" t="str">
        <f t="shared" si="15"/>
        <v xml:space="preserve"> </v>
      </c>
      <c r="AF92" s="118" t="str">
        <f t="shared" si="17"/>
        <v xml:space="preserve"> </v>
      </c>
    </row>
    <row r="93" spans="1:32" x14ac:dyDescent="0.2">
      <c r="A93" s="240">
        <v>21</v>
      </c>
      <c r="B93" s="207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4"/>
      <c r="X93" s="4"/>
      <c r="Y93" s="14"/>
      <c r="Z93" s="16"/>
      <c r="AA93" s="11"/>
      <c r="AB93" s="222">
        <f t="shared" si="16"/>
        <v>0</v>
      </c>
      <c r="AC93" s="224" t="str">
        <f t="shared" si="13"/>
        <v xml:space="preserve"> </v>
      </c>
      <c r="AD93" s="222" t="str">
        <f t="shared" si="14"/>
        <v xml:space="preserve"> </v>
      </c>
      <c r="AE93" s="221" t="str">
        <f t="shared" si="15"/>
        <v xml:space="preserve"> </v>
      </c>
      <c r="AF93" s="223" t="str">
        <f t="shared" si="17"/>
        <v xml:space="preserve"> </v>
      </c>
    </row>
    <row r="94" spans="1:32" x14ac:dyDescent="0.2">
      <c r="A94" s="239">
        <v>22</v>
      </c>
      <c r="B94" s="212"/>
      <c r="C94" s="110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2"/>
      <c r="X94" s="163"/>
      <c r="Y94" s="113"/>
      <c r="Z94" s="114"/>
      <c r="AA94" s="109"/>
      <c r="AB94" s="118">
        <f t="shared" si="16"/>
        <v>0</v>
      </c>
      <c r="AC94" s="116" t="str">
        <f t="shared" si="13"/>
        <v xml:space="preserve"> </v>
      </c>
      <c r="AD94" s="117" t="str">
        <f t="shared" si="14"/>
        <v xml:space="preserve"> </v>
      </c>
      <c r="AE94" s="193" t="str">
        <f t="shared" si="15"/>
        <v xml:space="preserve"> </v>
      </c>
      <c r="AF94" s="117" t="str">
        <f t="shared" si="17"/>
        <v xml:space="preserve"> </v>
      </c>
    </row>
    <row r="95" spans="1:32" x14ac:dyDescent="0.2">
      <c r="A95" s="240">
        <v>23</v>
      </c>
      <c r="B95" s="207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4"/>
      <c r="X95" s="4"/>
      <c r="Y95" s="14"/>
      <c r="Z95" s="16"/>
      <c r="AA95" s="11"/>
      <c r="AB95" s="223">
        <f t="shared" si="16"/>
        <v>0</v>
      </c>
      <c r="AC95" s="224" t="str">
        <f t="shared" si="13"/>
        <v xml:space="preserve"> </v>
      </c>
      <c r="AD95" s="222" t="str">
        <f t="shared" si="14"/>
        <v xml:space="preserve"> </v>
      </c>
      <c r="AE95" s="221" t="str">
        <f t="shared" si="15"/>
        <v xml:space="preserve"> </v>
      </c>
      <c r="AF95" s="222" t="str">
        <f t="shared" si="17"/>
        <v xml:space="preserve"> </v>
      </c>
    </row>
    <row r="96" spans="1:32" x14ac:dyDescent="0.2">
      <c r="A96" s="239">
        <v>24</v>
      </c>
      <c r="B96" s="246"/>
      <c r="C96" s="110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2"/>
      <c r="X96" s="163"/>
      <c r="Y96" s="113"/>
      <c r="Z96" s="114"/>
      <c r="AA96" s="109"/>
      <c r="AB96" s="115">
        <f t="shared" si="16"/>
        <v>0</v>
      </c>
      <c r="AC96" s="116" t="str">
        <f t="shared" si="13"/>
        <v xml:space="preserve"> </v>
      </c>
      <c r="AD96" s="117" t="str">
        <f t="shared" si="14"/>
        <v xml:space="preserve"> </v>
      </c>
      <c r="AE96" s="193" t="str">
        <f t="shared" si="15"/>
        <v xml:space="preserve"> </v>
      </c>
      <c r="AF96" s="118" t="str">
        <f t="shared" si="17"/>
        <v xml:space="preserve"> </v>
      </c>
    </row>
    <row r="97" spans="1:32" x14ac:dyDescent="0.2">
      <c r="A97" s="240">
        <v>25</v>
      </c>
      <c r="B97" s="247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4"/>
      <c r="X97" s="4"/>
      <c r="Y97" s="14"/>
      <c r="Z97" s="16"/>
      <c r="AA97" s="11"/>
      <c r="AB97" s="222">
        <f t="shared" si="16"/>
        <v>0</v>
      </c>
      <c r="AC97" s="224" t="str">
        <f t="shared" si="13"/>
        <v xml:space="preserve"> </v>
      </c>
      <c r="AD97" s="222" t="str">
        <f t="shared" si="14"/>
        <v xml:space="preserve"> </v>
      </c>
      <c r="AE97" s="221" t="str">
        <f t="shared" si="15"/>
        <v xml:space="preserve"> </v>
      </c>
      <c r="AF97" s="222" t="str">
        <f t="shared" si="17"/>
        <v xml:space="preserve"> </v>
      </c>
    </row>
    <row r="98" spans="1:32" x14ac:dyDescent="0.2">
      <c r="A98" s="239">
        <v>26</v>
      </c>
      <c r="B98" s="246"/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2"/>
      <c r="X98" s="163"/>
      <c r="Y98" s="113"/>
      <c r="Z98" s="114"/>
      <c r="AA98" s="109"/>
      <c r="AB98" s="118">
        <f t="shared" si="16"/>
        <v>0</v>
      </c>
      <c r="AC98" s="116" t="str">
        <f t="shared" si="13"/>
        <v xml:space="preserve"> </v>
      </c>
      <c r="AD98" s="117" t="str">
        <f t="shared" si="14"/>
        <v xml:space="preserve"> </v>
      </c>
      <c r="AE98" s="193" t="str">
        <f t="shared" si="15"/>
        <v xml:space="preserve"> </v>
      </c>
      <c r="AF98" s="118" t="str">
        <f t="shared" si="17"/>
        <v xml:space="preserve"> </v>
      </c>
    </row>
    <row r="99" spans="1:32" x14ac:dyDescent="0.2">
      <c r="A99" s="240">
        <v>27</v>
      </c>
      <c r="B99" s="247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4"/>
      <c r="X99" s="4"/>
      <c r="Y99" s="14"/>
      <c r="Z99" s="16"/>
      <c r="AA99" s="11"/>
      <c r="AB99" s="223">
        <f t="shared" si="16"/>
        <v>0</v>
      </c>
      <c r="AC99" s="224" t="str">
        <f t="shared" si="13"/>
        <v xml:space="preserve"> </v>
      </c>
      <c r="AD99" s="222" t="str">
        <f t="shared" si="14"/>
        <v xml:space="preserve"> </v>
      </c>
      <c r="AE99" s="221" t="str">
        <f t="shared" si="15"/>
        <v xml:space="preserve"> </v>
      </c>
      <c r="AF99" s="223" t="str">
        <f t="shared" si="17"/>
        <v xml:space="preserve"> </v>
      </c>
    </row>
    <row r="100" spans="1:32" x14ac:dyDescent="0.2">
      <c r="A100" s="239">
        <v>28</v>
      </c>
      <c r="B100" s="246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2"/>
      <c r="X100" s="163"/>
      <c r="Y100" s="113"/>
      <c r="Z100" s="114"/>
      <c r="AA100" s="109"/>
      <c r="AB100" s="115">
        <f t="shared" si="16"/>
        <v>0</v>
      </c>
      <c r="AC100" s="116" t="str">
        <f t="shared" si="13"/>
        <v xml:space="preserve"> </v>
      </c>
      <c r="AD100" s="117" t="str">
        <f t="shared" si="14"/>
        <v xml:space="preserve"> </v>
      </c>
      <c r="AE100" s="193" t="str">
        <f t="shared" si="15"/>
        <v xml:space="preserve"> </v>
      </c>
      <c r="AF100" s="115" t="str">
        <f t="shared" si="17"/>
        <v xml:space="preserve"> </v>
      </c>
    </row>
    <row r="101" spans="1:32" x14ac:dyDescent="0.2">
      <c r="A101" s="240">
        <v>29</v>
      </c>
      <c r="B101" s="247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4"/>
      <c r="X101" s="4"/>
      <c r="Y101" s="14"/>
      <c r="Z101" s="16"/>
      <c r="AA101" s="11"/>
      <c r="AB101" s="223">
        <f t="shared" si="16"/>
        <v>0</v>
      </c>
      <c r="AC101" s="224" t="str">
        <f t="shared" si="13"/>
        <v xml:space="preserve"> </v>
      </c>
      <c r="AD101" s="222" t="str">
        <f t="shared" si="14"/>
        <v xml:space="preserve"> </v>
      </c>
      <c r="AE101" s="221" t="str">
        <f t="shared" si="15"/>
        <v xml:space="preserve"> </v>
      </c>
      <c r="AF101" s="223" t="str">
        <f t="shared" si="17"/>
        <v xml:space="preserve"> </v>
      </c>
    </row>
    <row r="102" spans="1:32" ht="13.5" thickBot="1" x14ac:dyDescent="0.25">
      <c r="A102" s="239">
        <v>30</v>
      </c>
      <c r="B102" s="248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19"/>
      <c r="X102" s="164"/>
      <c r="Y102" s="188"/>
      <c r="Z102" s="114"/>
      <c r="AA102" s="109"/>
      <c r="AB102" s="115">
        <f t="shared" si="16"/>
        <v>0</v>
      </c>
      <c r="AC102" s="116" t="str">
        <f t="shared" si="13"/>
        <v xml:space="preserve"> </v>
      </c>
      <c r="AD102" s="117" t="str">
        <f t="shared" si="14"/>
        <v xml:space="preserve"> </v>
      </c>
      <c r="AE102" s="194" t="str">
        <f t="shared" si="15"/>
        <v xml:space="preserve"> </v>
      </c>
      <c r="AF102" s="115" t="str">
        <f t="shared" si="17"/>
        <v xml:space="preserve"> </v>
      </c>
    </row>
    <row r="103" spans="1:32" ht="14.25" thickTop="1" thickBot="1" x14ac:dyDescent="0.25">
      <c r="A103" s="259" t="s">
        <v>109</v>
      </c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1"/>
      <c r="Z103" s="226">
        <f>SUM(Z73:Z102)</f>
        <v>0</v>
      </c>
      <c r="AA103" s="226">
        <f>SUM(AA73:AA102)</f>
        <v>0</v>
      </c>
      <c r="AB103" s="226">
        <f>SUM(AB73:AB102)</f>
        <v>0</v>
      </c>
      <c r="AC103" s="226">
        <f>SUM(AC73:AC102)</f>
        <v>0</v>
      </c>
      <c r="AD103" s="226">
        <f>SUM(AD73:AD102)</f>
        <v>0</v>
      </c>
      <c r="AE103" s="153"/>
      <c r="AF103" s="257" t="str">
        <f>AF33</f>
        <v>в.18.09.2017.</v>
      </c>
    </row>
    <row r="104" spans="1:32" ht="13.5" thickTop="1" x14ac:dyDescent="0.2"/>
    <row r="107" spans="1:32" x14ac:dyDescent="0.2">
      <c r="W107" s="237"/>
      <c r="X107" s="237"/>
    </row>
    <row r="108" spans="1:32" hidden="1" x14ac:dyDescent="0.2">
      <c r="B108" s="210" t="s">
        <v>80</v>
      </c>
      <c r="W108" s="237"/>
      <c r="X108" s="237"/>
    </row>
    <row r="109" spans="1:32" ht="11.25" hidden="1" customHeight="1" x14ac:dyDescent="0.2">
      <c r="B109" s="210" t="s">
        <v>81</v>
      </c>
      <c r="W109" s="237"/>
      <c r="X109" s="237"/>
    </row>
    <row r="110" spans="1:32" ht="14.25" hidden="1" customHeight="1" x14ac:dyDescent="0.2">
      <c r="B110" s="210" t="s">
        <v>82</v>
      </c>
      <c r="C110" s="210"/>
      <c r="W110" s="245"/>
      <c r="X110" s="237"/>
    </row>
    <row r="111" spans="1:32" ht="15" hidden="1" customHeight="1" x14ac:dyDescent="0.2">
      <c r="B111" s="210" t="s">
        <v>84</v>
      </c>
      <c r="C111" s="210"/>
      <c r="W111" s="210" t="s">
        <v>55</v>
      </c>
      <c r="X111" s="237"/>
    </row>
    <row r="112" spans="1:32" ht="15" hidden="1" customHeight="1" x14ac:dyDescent="0.2">
      <c r="B112" s="210" t="s">
        <v>83</v>
      </c>
      <c r="C112" s="210"/>
      <c r="W112" s="210" t="s">
        <v>56</v>
      </c>
      <c r="X112" s="237"/>
    </row>
    <row r="113" spans="2:24" ht="15" hidden="1" customHeight="1" x14ac:dyDescent="0.2">
      <c r="B113" s="210" t="s">
        <v>85</v>
      </c>
      <c r="C113" s="210"/>
      <c r="W113" s="210" t="s">
        <v>57</v>
      </c>
      <c r="X113" s="237"/>
    </row>
    <row r="114" spans="2:24" ht="15" customHeight="1" x14ac:dyDescent="0.2">
      <c r="C114" s="210"/>
      <c r="W114" s="245"/>
      <c r="X114" s="237"/>
    </row>
    <row r="115" spans="2:24" ht="15" customHeight="1" x14ac:dyDescent="0.2">
      <c r="C115" s="210"/>
      <c r="W115" s="245"/>
      <c r="X115" s="237"/>
    </row>
    <row r="116" spans="2:24" ht="13.5" customHeight="1" x14ac:dyDescent="0.2"/>
    <row r="117" spans="2:24" ht="13.5" customHeight="1" x14ac:dyDescent="0.2"/>
    <row r="118" spans="2:24" ht="14.25" customHeight="1" x14ac:dyDescent="0.2"/>
  </sheetData>
  <sheetProtection password="C7B8" sheet="1" objects="1" scenarios="1"/>
  <mergeCells count="21">
    <mergeCell ref="AE1:AF1"/>
    <mergeCell ref="C1:Y1"/>
    <mergeCell ref="Z1:AB1"/>
    <mergeCell ref="AC36:AC37"/>
    <mergeCell ref="AD36:AD37"/>
    <mergeCell ref="AE36:AF36"/>
    <mergeCell ref="A1:B1"/>
    <mergeCell ref="AC1:AC2"/>
    <mergeCell ref="AD1:AD2"/>
    <mergeCell ref="A36:B36"/>
    <mergeCell ref="A71:B71"/>
    <mergeCell ref="A33:Y33"/>
    <mergeCell ref="A103:Y103"/>
    <mergeCell ref="AE71:AF71"/>
    <mergeCell ref="C71:Y71"/>
    <mergeCell ref="Z71:AB71"/>
    <mergeCell ref="C36:Y36"/>
    <mergeCell ref="Z36:AB36"/>
    <mergeCell ref="AC71:AC72"/>
    <mergeCell ref="AD71:AD72"/>
    <mergeCell ref="A68:Y68"/>
  </mergeCells>
  <phoneticPr fontId="2" type="noConversion"/>
  <dataValidations count="5">
    <dataValidation type="whole" allowBlank="1" showInputMessage="1" showErrorMessage="1" errorTitle="Грешка!!!" error="Унесите оцену из владања од 1 до 5!" sqref="Y73:Y102 Y38:Y67 Y3:Y32">
      <formula1>1</formula1>
      <formula2>5</formula2>
    </dataValidation>
    <dataValidation type="list" allowBlank="1" showInputMessage="1" showErrorMessage="1" sqref="W73:X102">
      <formula1>описно</formula1>
    </dataValidation>
    <dataValidation type="list" allowBlank="1" showInputMessage="1" showErrorMessage="1" sqref="O2:P2">
      <formula1>језици</formula1>
    </dataValidation>
    <dataValidation type="whole" allowBlank="1" showInputMessage="1" showErrorMessage="1" errorTitle="Грешка!!!" error="Унесите оцену од 1 до 5 или 0 за неоцењеног ученика!" sqref="C3:V32 C38:V67 C73:V102">
      <formula1>0</formula1>
      <formula2>5</formula2>
    </dataValidation>
    <dataValidation type="list" allowBlank="1" showInputMessage="1" showErrorMessage="1" sqref="W3:X32 W38:X67">
      <formula1>описно</formula1>
    </dataValidation>
  </dataValidations>
  <pageMargins left="0.56999999999999995" right="0" top="0.7" bottom="0.51181102362204722" header="0.26" footer="0.33"/>
  <pageSetup paperSize="9" scale="88" fitToHeight="3" orientation="landscape" r:id="rId1"/>
  <headerFooter alignWithMargins="0"/>
  <rowBreaks count="2" manualBreakCount="2">
    <brk id="34" max="34" man="1"/>
    <brk id="69" max="34" man="1"/>
  </rowBreaks>
  <ignoredErrors>
    <ignoredError sqref="AB22:AB3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0000"/>
  </sheetPr>
  <dimension ref="A1:V34"/>
  <sheetViews>
    <sheetView showGridLines="0" workbookViewId="0">
      <selection activeCell="B2" sqref="B2:V2"/>
    </sheetView>
  </sheetViews>
  <sheetFormatPr defaultRowHeight="12.75" x14ac:dyDescent="0.2"/>
  <cols>
    <col min="1" max="1" width="2" style="17" customWidth="1"/>
    <col min="2" max="22" width="6" style="17" customWidth="1"/>
    <col min="23" max="16384" width="9.140625" style="17"/>
  </cols>
  <sheetData>
    <row r="1" spans="1:22" x14ac:dyDescent="0.2"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2" x14ac:dyDescent="0.2">
      <c r="B2" s="278" t="s">
        <v>101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9"/>
      <c r="V2" s="279"/>
    </row>
    <row r="3" spans="1:22" ht="26.25" customHeight="1" thickBot="1" x14ac:dyDescent="0.25">
      <c r="B3" s="305" t="str">
        <f>Оцене!A1</f>
        <v>5. разред</v>
      </c>
      <c r="C3" s="305"/>
      <c r="D3" s="30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299" t="s">
        <v>87</v>
      </c>
      <c r="U3" s="300"/>
      <c r="V3" s="300"/>
    </row>
    <row r="4" spans="1:22" ht="16.5" customHeight="1" x14ac:dyDescent="0.2">
      <c r="A4" s="146"/>
      <c r="B4" s="306" t="s">
        <v>59</v>
      </c>
      <c r="C4" s="307"/>
      <c r="D4" s="308"/>
      <c r="E4" s="286" t="s">
        <v>60</v>
      </c>
      <c r="F4" s="287"/>
      <c r="G4" s="287"/>
      <c r="H4" s="287"/>
      <c r="I4" s="287"/>
      <c r="J4" s="287"/>
      <c r="K4" s="287"/>
      <c r="L4" s="288"/>
      <c r="M4" s="122"/>
      <c r="N4" s="123"/>
      <c r="O4" s="289" t="s">
        <v>61</v>
      </c>
      <c r="P4" s="289"/>
      <c r="Q4" s="289"/>
      <c r="R4" s="289"/>
      <c r="S4" s="289"/>
      <c r="T4" s="289"/>
      <c r="U4" s="289"/>
      <c r="V4" s="290"/>
    </row>
    <row r="5" spans="1:22" ht="38.25" customHeight="1" x14ac:dyDescent="0.2">
      <c r="A5" s="146"/>
      <c r="B5" s="312" t="s">
        <v>62</v>
      </c>
      <c r="C5" s="314" t="s">
        <v>63</v>
      </c>
      <c r="D5" s="316" t="s">
        <v>64</v>
      </c>
      <c r="E5" s="318" t="s">
        <v>65</v>
      </c>
      <c r="F5" s="294"/>
      <c r="G5" s="293" t="s">
        <v>66</v>
      </c>
      <c r="H5" s="294"/>
      <c r="I5" s="293" t="s">
        <v>67</v>
      </c>
      <c r="J5" s="294"/>
      <c r="K5" s="295" t="s">
        <v>68</v>
      </c>
      <c r="L5" s="296"/>
      <c r="M5" s="297" t="s">
        <v>69</v>
      </c>
      <c r="N5" s="298"/>
      <c r="O5" s="301" t="s">
        <v>70</v>
      </c>
      <c r="P5" s="302"/>
      <c r="Q5" s="303" t="s">
        <v>71</v>
      </c>
      <c r="R5" s="301"/>
      <c r="S5" s="303" t="s">
        <v>72</v>
      </c>
      <c r="T5" s="301"/>
      <c r="U5" s="291" t="s">
        <v>68</v>
      </c>
      <c r="V5" s="292"/>
    </row>
    <row r="6" spans="1:22" ht="79.5" customHeight="1" thickBot="1" x14ac:dyDescent="0.25">
      <c r="A6" s="146"/>
      <c r="B6" s="313"/>
      <c r="C6" s="315"/>
      <c r="D6" s="317"/>
      <c r="E6" s="124" t="s">
        <v>73</v>
      </c>
      <c r="F6" s="125" t="s">
        <v>74</v>
      </c>
      <c r="G6" s="125" t="s">
        <v>73</v>
      </c>
      <c r="H6" s="125" t="s">
        <v>74</v>
      </c>
      <c r="I6" s="125" t="s">
        <v>73</v>
      </c>
      <c r="J6" s="125" t="s">
        <v>74</v>
      </c>
      <c r="K6" s="125" t="s">
        <v>73</v>
      </c>
      <c r="L6" s="126" t="s">
        <v>74</v>
      </c>
      <c r="M6" s="127" t="s">
        <v>73</v>
      </c>
      <c r="N6" s="128" t="s">
        <v>74</v>
      </c>
      <c r="O6" s="129" t="s">
        <v>73</v>
      </c>
      <c r="P6" s="130" t="s">
        <v>74</v>
      </c>
      <c r="Q6" s="130" t="s">
        <v>73</v>
      </c>
      <c r="R6" s="130" t="s">
        <v>74</v>
      </c>
      <c r="S6" s="130" t="s">
        <v>73</v>
      </c>
      <c r="T6" s="130" t="s">
        <v>74</v>
      </c>
      <c r="U6" s="130" t="s">
        <v>73</v>
      </c>
      <c r="V6" s="131" t="s">
        <v>74</v>
      </c>
    </row>
    <row r="7" spans="1:22" ht="25.5" customHeight="1" thickBot="1" x14ac:dyDescent="0.25">
      <c r="A7" s="146"/>
      <c r="B7" s="132">
        <f>'Успех одељења'!C4</f>
        <v>0</v>
      </c>
      <c r="C7" s="133">
        <f>B7-D7</f>
        <v>0</v>
      </c>
      <c r="D7" s="133">
        <f>COUNTIF(Оцене!AB3:AB32,"&gt;0")</f>
        <v>0</v>
      </c>
      <c r="E7" s="134">
        <f>COUNTIF(Оцене!Z3:Z32,"&lt;26")</f>
        <v>0</v>
      </c>
      <c r="F7" s="135">
        <f>SUMIF(Оцене!Z3:Z32,"&lt;26")</f>
        <v>0</v>
      </c>
      <c r="G7" s="135">
        <f>COUNTIF(Оцене!Z3:Z32,F9)-E7</f>
        <v>0</v>
      </c>
      <c r="H7" s="135">
        <f>SUMIF(Оцене!Z3:Z32,F9)-F7</f>
        <v>0</v>
      </c>
      <c r="I7" s="135">
        <f>COUNTIF(Оцене!Z3:Z32,"&gt;0")-E7-G7</f>
        <v>0</v>
      </c>
      <c r="J7" s="135">
        <f>SUMIF(Оцене!Z3:Z32,"&gt;0")-F7-H7</f>
        <v>0</v>
      </c>
      <c r="K7" s="135">
        <f>E7+G7+I7</f>
        <v>0</v>
      </c>
      <c r="L7" s="136">
        <f>F7+H7+J7</f>
        <v>0</v>
      </c>
      <c r="M7" s="137">
        <f>COUNTIF(Оцене!AA3:AA32,"&lt;8")</f>
        <v>0</v>
      </c>
      <c r="N7" s="138">
        <f>SUMIF(Оцене!AA3:AA32,"&lt;8")</f>
        <v>0</v>
      </c>
      <c r="O7" s="139">
        <f>COUNTIF(Оцене!AA3:AA32,"&lt;18")-M7</f>
        <v>0</v>
      </c>
      <c r="P7" s="140">
        <f>SUMIF(Оцене!AA3:AA32,"&lt;18")-N7</f>
        <v>0</v>
      </c>
      <c r="Q7" s="140">
        <f>COUNTIF(Оцене!AA3:AA32,"&lt;25")-M7-O7</f>
        <v>0</v>
      </c>
      <c r="R7" s="140">
        <f>SUMIF(Оцене!AA3:AA32,"&lt;25")-N7-P7</f>
        <v>0</v>
      </c>
      <c r="S7" s="140">
        <f>COUNTIF(Оцене!AA3:AA32,"&gt;24")</f>
        <v>0</v>
      </c>
      <c r="T7" s="141">
        <f>SUMIF(Оцене!AA3:AA32,"&gt;24")</f>
        <v>0</v>
      </c>
      <c r="U7" s="142">
        <f>M7+O7+Q7+S7</f>
        <v>0</v>
      </c>
      <c r="V7" s="143">
        <f>N7+P7+R7+T7</f>
        <v>0</v>
      </c>
    </row>
    <row r="8" spans="1:22" ht="13.5" thickBot="1" x14ac:dyDescent="0.25"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1:22" ht="13.5" thickBot="1" x14ac:dyDescent="0.25">
      <c r="A9" s="309" t="s">
        <v>93</v>
      </c>
      <c r="B9" s="310"/>
      <c r="C9" s="310"/>
      <c r="D9" s="310"/>
      <c r="E9" s="311"/>
      <c r="F9" s="256" t="s">
        <v>98</v>
      </c>
      <c r="G9" s="147"/>
      <c r="H9" s="280" t="s">
        <v>104</v>
      </c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</row>
    <row r="10" spans="1:22" x14ac:dyDescent="0.2">
      <c r="H10" s="282" t="s">
        <v>105</v>
      </c>
      <c r="I10" s="283"/>
      <c r="J10" s="283"/>
      <c r="K10" s="283"/>
      <c r="L10" s="283"/>
      <c r="M10" s="284" t="s">
        <v>106</v>
      </c>
      <c r="N10" s="285"/>
      <c r="O10" s="285"/>
      <c r="P10" s="285"/>
      <c r="Q10" s="285"/>
      <c r="R10" s="284" t="s">
        <v>107</v>
      </c>
      <c r="S10" s="285"/>
      <c r="T10" s="285"/>
      <c r="U10" s="285"/>
      <c r="V10" s="285"/>
    </row>
    <row r="11" spans="1:22" ht="27" customHeight="1" thickBot="1" x14ac:dyDescent="0.25">
      <c r="B11" s="305" t="str">
        <f>Оцене!A36</f>
        <v>5. разред</v>
      </c>
      <c r="C11" s="305"/>
      <c r="D11" s="305"/>
      <c r="T11" s="299" t="s">
        <v>88</v>
      </c>
      <c r="U11" s="300"/>
      <c r="V11" s="300"/>
    </row>
    <row r="12" spans="1:22" ht="15.75" customHeight="1" x14ac:dyDescent="0.2">
      <c r="B12" s="306" t="s">
        <v>59</v>
      </c>
      <c r="C12" s="307"/>
      <c r="D12" s="308"/>
      <c r="E12" s="286" t="s">
        <v>60</v>
      </c>
      <c r="F12" s="287"/>
      <c r="G12" s="287"/>
      <c r="H12" s="287"/>
      <c r="I12" s="287"/>
      <c r="J12" s="287"/>
      <c r="K12" s="287"/>
      <c r="L12" s="288"/>
      <c r="M12" s="172"/>
      <c r="N12" s="168"/>
      <c r="O12" s="289" t="s">
        <v>61</v>
      </c>
      <c r="P12" s="289"/>
      <c r="Q12" s="289"/>
      <c r="R12" s="289"/>
      <c r="S12" s="289"/>
      <c r="T12" s="289"/>
      <c r="U12" s="289"/>
      <c r="V12" s="290"/>
    </row>
    <row r="13" spans="1:22" ht="37.5" customHeight="1" x14ac:dyDescent="0.2">
      <c r="B13" s="312" t="s">
        <v>62</v>
      </c>
      <c r="C13" s="314" t="s">
        <v>63</v>
      </c>
      <c r="D13" s="316" t="s">
        <v>64</v>
      </c>
      <c r="E13" s="318" t="s">
        <v>65</v>
      </c>
      <c r="F13" s="294"/>
      <c r="G13" s="293" t="s">
        <v>66</v>
      </c>
      <c r="H13" s="294"/>
      <c r="I13" s="293" t="s">
        <v>67</v>
      </c>
      <c r="J13" s="294"/>
      <c r="K13" s="295" t="s">
        <v>68</v>
      </c>
      <c r="L13" s="296"/>
      <c r="M13" s="297" t="s">
        <v>69</v>
      </c>
      <c r="N13" s="298"/>
      <c r="O13" s="301" t="s">
        <v>70</v>
      </c>
      <c r="P13" s="302"/>
      <c r="Q13" s="303" t="s">
        <v>71</v>
      </c>
      <c r="R13" s="301"/>
      <c r="S13" s="303" t="s">
        <v>72</v>
      </c>
      <c r="T13" s="301"/>
      <c r="U13" s="291" t="s">
        <v>68</v>
      </c>
      <c r="V13" s="292"/>
    </row>
    <row r="14" spans="1:22" ht="80.25" customHeight="1" thickBot="1" x14ac:dyDescent="0.25">
      <c r="B14" s="313"/>
      <c r="C14" s="315"/>
      <c r="D14" s="317"/>
      <c r="E14" s="124" t="s">
        <v>73</v>
      </c>
      <c r="F14" s="125" t="s">
        <v>74</v>
      </c>
      <c r="G14" s="125" t="s">
        <v>73</v>
      </c>
      <c r="H14" s="125" t="s">
        <v>74</v>
      </c>
      <c r="I14" s="125" t="s">
        <v>73</v>
      </c>
      <c r="J14" s="125" t="s">
        <v>74</v>
      </c>
      <c r="K14" s="125" t="s">
        <v>73</v>
      </c>
      <c r="L14" s="126" t="s">
        <v>74</v>
      </c>
      <c r="M14" s="127" t="s">
        <v>73</v>
      </c>
      <c r="N14" s="128" t="s">
        <v>74</v>
      </c>
      <c r="O14" s="129" t="s">
        <v>73</v>
      </c>
      <c r="P14" s="130" t="s">
        <v>74</v>
      </c>
      <c r="Q14" s="130" t="s">
        <v>73</v>
      </c>
      <c r="R14" s="130" t="s">
        <v>74</v>
      </c>
      <c r="S14" s="130" t="s">
        <v>73</v>
      </c>
      <c r="T14" s="130" t="s">
        <v>74</v>
      </c>
      <c r="U14" s="130" t="s">
        <v>73</v>
      </c>
      <c r="V14" s="131" t="s">
        <v>74</v>
      </c>
    </row>
    <row r="15" spans="1:22" ht="25.5" customHeight="1" thickBot="1" x14ac:dyDescent="0.25">
      <c r="B15" s="171">
        <f>'Успех одељења'!C30</f>
        <v>0</v>
      </c>
      <c r="C15" s="133">
        <f>B15-D15</f>
        <v>0</v>
      </c>
      <c r="D15" s="133">
        <f>COUNTIF(Оцене!AB38:AB67,"&gt;0")</f>
        <v>0</v>
      </c>
      <c r="E15" s="134">
        <f>COUNTIF(Оцене!Z38:Z67,"&lt;26")</f>
        <v>0</v>
      </c>
      <c r="F15" s="135">
        <f>SUMIF(Оцене!Z38:Z67,"&lt;26")</f>
        <v>0</v>
      </c>
      <c r="G15" s="135">
        <f>COUNTIF(Оцене!Z38:Z67,F9)-E15</f>
        <v>0</v>
      </c>
      <c r="H15" s="135">
        <f>SUMIF(Оцене!Z38:Z67,F9)-F15</f>
        <v>0</v>
      </c>
      <c r="I15" s="135">
        <f>COUNTIF(Оцене!Z38:Z67,"&gt;0")-E15-G15</f>
        <v>0</v>
      </c>
      <c r="J15" s="135">
        <f>SUMIF(Оцене!Z38:Z67,"&gt;0")-F15-H15</f>
        <v>0</v>
      </c>
      <c r="K15" s="135">
        <f>E15+G15+I15</f>
        <v>0</v>
      </c>
      <c r="L15" s="136">
        <f>F15+H15+J15</f>
        <v>0</v>
      </c>
      <c r="M15" s="137">
        <f>COUNTIF(Оцене!AA38:AA67,"&lt;8")</f>
        <v>0</v>
      </c>
      <c r="N15" s="138">
        <f>SUMIF(Оцене!AA38:AA67,"&lt;8")</f>
        <v>0</v>
      </c>
      <c r="O15" s="139">
        <f>COUNTIF(Оцене!AA38:AA67,"&lt;18")-M15</f>
        <v>0</v>
      </c>
      <c r="P15" s="140">
        <f>SUMIF(Оцене!AA38:AA67,"&lt;18")-N15</f>
        <v>0</v>
      </c>
      <c r="Q15" s="140">
        <f>COUNTIF(Оцене!AA38:AA67,"&lt;25")-M15-O15</f>
        <v>0</v>
      </c>
      <c r="R15" s="140">
        <f>SUMIF(Оцене!AA38:AA67,"&lt;25")-N15-P15</f>
        <v>0</v>
      </c>
      <c r="S15" s="140">
        <f>COUNTIF(Оцене!AA38:AA67,"&gt;24")</f>
        <v>0</v>
      </c>
      <c r="T15" s="141">
        <f>SUMIF(Оцене!AA38:AA67,"&gt;24")</f>
        <v>0</v>
      </c>
      <c r="U15" s="142">
        <f>M15+O15+Q15+S15</f>
        <v>0</v>
      </c>
      <c r="V15" s="143">
        <f>N15+P15+R15+T15</f>
        <v>0</v>
      </c>
    </row>
    <row r="19" spans="2:22" ht="27" customHeight="1" thickBot="1" x14ac:dyDescent="0.25">
      <c r="B19" s="305" t="str">
        <f>Оцене!A71</f>
        <v>5. разред</v>
      </c>
      <c r="C19" s="305"/>
      <c r="D19" s="305"/>
      <c r="T19" s="299" t="s">
        <v>89</v>
      </c>
      <c r="U19" s="300"/>
      <c r="V19" s="300"/>
    </row>
    <row r="20" spans="2:22" ht="16.5" customHeight="1" x14ac:dyDescent="0.2">
      <c r="B20" s="306" t="s">
        <v>59</v>
      </c>
      <c r="C20" s="307"/>
      <c r="D20" s="308"/>
      <c r="E20" s="286" t="s">
        <v>60</v>
      </c>
      <c r="F20" s="287"/>
      <c r="G20" s="287"/>
      <c r="H20" s="287"/>
      <c r="I20" s="287"/>
      <c r="J20" s="287"/>
      <c r="K20" s="287"/>
      <c r="L20" s="288"/>
      <c r="M20" s="172"/>
      <c r="N20" s="168"/>
      <c r="O20" s="289" t="s">
        <v>61</v>
      </c>
      <c r="P20" s="289"/>
      <c r="Q20" s="289"/>
      <c r="R20" s="289"/>
      <c r="S20" s="289"/>
      <c r="T20" s="289"/>
      <c r="U20" s="289"/>
      <c r="V20" s="290"/>
    </row>
    <row r="21" spans="2:22" ht="37.5" customHeight="1" x14ac:dyDescent="0.2">
      <c r="B21" s="312" t="s">
        <v>62</v>
      </c>
      <c r="C21" s="314" t="s">
        <v>63</v>
      </c>
      <c r="D21" s="316" t="s">
        <v>64</v>
      </c>
      <c r="E21" s="318" t="s">
        <v>65</v>
      </c>
      <c r="F21" s="294"/>
      <c r="G21" s="293" t="s">
        <v>66</v>
      </c>
      <c r="H21" s="294"/>
      <c r="I21" s="293" t="s">
        <v>67</v>
      </c>
      <c r="J21" s="294"/>
      <c r="K21" s="295" t="s">
        <v>68</v>
      </c>
      <c r="L21" s="296"/>
      <c r="M21" s="297" t="s">
        <v>69</v>
      </c>
      <c r="N21" s="298"/>
      <c r="O21" s="301" t="s">
        <v>70</v>
      </c>
      <c r="P21" s="302"/>
      <c r="Q21" s="303" t="s">
        <v>71</v>
      </c>
      <c r="R21" s="301"/>
      <c r="S21" s="303" t="s">
        <v>72</v>
      </c>
      <c r="T21" s="301"/>
      <c r="U21" s="291" t="s">
        <v>68</v>
      </c>
      <c r="V21" s="292"/>
    </row>
    <row r="22" spans="2:22" ht="81" customHeight="1" thickBot="1" x14ac:dyDescent="0.25">
      <c r="B22" s="313"/>
      <c r="C22" s="315"/>
      <c r="D22" s="317"/>
      <c r="E22" s="124" t="s">
        <v>73</v>
      </c>
      <c r="F22" s="125" t="s">
        <v>74</v>
      </c>
      <c r="G22" s="125" t="s">
        <v>73</v>
      </c>
      <c r="H22" s="125" t="s">
        <v>74</v>
      </c>
      <c r="I22" s="125" t="s">
        <v>73</v>
      </c>
      <c r="J22" s="125" t="s">
        <v>74</v>
      </c>
      <c r="K22" s="125" t="s">
        <v>73</v>
      </c>
      <c r="L22" s="126" t="s">
        <v>74</v>
      </c>
      <c r="M22" s="127" t="s">
        <v>73</v>
      </c>
      <c r="N22" s="128" t="s">
        <v>74</v>
      </c>
      <c r="O22" s="129" t="s">
        <v>73</v>
      </c>
      <c r="P22" s="130" t="s">
        <v>74</v>
      </c>
      <c r="Q22" s="130" t="s">
        <v>73</v>
      </c>
      <c r="R22" s="130" t="s">
        <v>74</v>
      </c>
      <c r="S22" s="130" t="s">
        <v>73</v>
      </c>
      <c r="T22" s="130" t="s">
        <v>74</v>
      </c>
      <c r="U22" s="130" t="s">
        <v>73</v>
      </c>
      <c r="V22" s="131" t="s">
        <v>74</v>
      </c>
    </row>
    <row r="23" spans="2:22" ht="26.25" customHeight="1" thickBot="1" x14ac:dyDescent="0.25">
      <c r="B23" s="171">
        <f>'Успех одељења'!C56</f>
        <v>0</v>
      </c>
      <c r="C23" s="133">
        <f>B23-D23</f>
        <v>0</v>
      </c>
      <c r="D23" s="133">
        <f>COUNTIF(Оцене!AB73:AB102,"&gt;0")</f>
        <v>0</v>
      </c>
      <c r="E23" s="134">
        <f>COUNTIF(Оцене!Z73:Z102,"&lt;26")</f>
        <v>0</v>
      </c>
      <c r="F23" s="135">
        <f>SUMIF(Оцене!Z73:Z102,"&lt;26")</f>
        <v>0</v>
      </c>
      <c r="G23" s="135">
        <f>COUNTIF(Оцене!Z73:Z102,F9)-E23</f>
        <v>0</v>
      </c>
      <c r="H23" s="135">
        <f>SUMIF(Оцене!Z73:Z102,F9)-F23</f>
        <v>0</v>
      </c>
      <c r="I23" s="135">
        <f>COUNTIF(Оцене!Z73:Z102,"&gt;0")-E23-G23</f>
        <v>0</v>
      </c>
      <c r="J23" s="135">
        <f>SUMIF(Оцене!Z73:Z102,"&gt;0")-F23-H23</f>
        <v>0</v>
      </c>
      <c r="K23" s="135">
        <f>E23+G23+I23</f>
        <v>0</v>
      </c>
      <c r="L23" s="136">
        <f>F23+H23+J23</f>
        <v>0</v>
      </c>
      <c r="M23" s="137">
        <f>COUNTIF(Оцене!AA73:AA102,"&lt;8")</f>
        <v>0</v>
      </c>
      <c r="N23" s="138">
        <f>SUMIF(Оцене!AA73:AA102,"&lt;8")</f>
        <v>0</v>
      </c>
      <c r="O23" s="139">
        <f>COUNTIF(Оцене!AA73:AA102,"&lt;18")-M23</f>
        <v>0</v>
      </c>
      <c r="P23" s="140">
        <f>SUMIF(Оцене!AA73:AA102,"&lt;18")-N23</f>
        <v>0</v>
      </c>
      <c r="Q23" s="140">
        <f>COUNTIF(Оцене!AA73:AA102,"&lt;25")-M23-O23</f>
        <v>0</v>
      </c>
      <c r="R23" s="140">
        <f>SUMIF(Оцене!AA73:AA102,"&lt;25")-N23-P23</f>
        <v>0</v>
      </c>
      <c r="S23" s="140">
        <f>COUNTIF(Оцене!AA73:AA102,"&gt;24")</f>
        <v>0</v>
      </c>
      <c r="T23" s="141">
        <f>SUMIF(Оцене!AA73:AA102,"&gt;24")</f>
        <v>0</v>
      </c>
      <c r="U23" s="142">
        <f>M23+O23+Q23+S23</f>
        <v>0</v>
      </c>
      <c r="V23" s="143">
        <f>N23+P23+R23+T23</f>
        <v>0</v>
      </c>
    </row>
    <row r="26" spans="2:22" ht="28.5" customHeight="1" thickBot="1" x14ac:dyDescent="0.25">
      <c r="B26" s="304" t="str">
        <f>Оцене!A1</f>
        <v>5. разред</v>
      </c>
      <c r="C26" s="305"/>
      <c r="D26" s="305"/>
      <c r="V26" s="195" t="s">
        <v>86</v>
      </c>
    </row>
    <row r="27" spans="2:22" ht="27.75" customHeight="1" thickBot="1" x14ac:dyDescent="0.25">
      <c r="B27" s="174">
        <f>SUM(B7,B15,B23)</f>
        <v>0</v>
      </c>
      <c r="C27" s="174">
        <f t="shared" ref="C27:V27" si="0">SUM(C7,C15,C23)</f>
        <v>0</v>
      </c>
      <c r="D27" s="174">
        <f t="shared" si="0"/>
        <v>0</v>
      </c>
      <c r="E27" s="173">
        <f t="shared" si="0"/>
        <v>0</v>
      </c>
      <c r="F27" s="173">
        <f t="shared" si="0"/>
        <v>0</v>
      </c>
      <c r="G27" s="173">
        <f t="shared" si="0"/>
        <v>0</v>
      </c>
      <c r="H27" s="173">
        <f t="shared" si="0"/>
        <v>0</v>
      </c>
      <c r="I27" s="173">
        <f t="shared" si="0"/>
        <v>0</v>
      </c>
      <c r="J27" s="173">
        <f t="shared" si="0"/>
        <v>0</v>
      </c>
      <c r="K27" s="173">
        <f t="shared" si="0"/>
        <v>0</v>
      </c>
      <c r="L27" s="173">
        <f t="shared" si="0"/>
        <v>0</v>
      </c>
      <c r="M27" s="175">
        <f t="shared" si="0"/>
        <v>0</v>
      </c>
      <c r="N27" s="175">
        <f t="shared" si="0"/>
        <v>0</v>
      </c>
      <c r="O27" s="177">
        <f t="shared" si="0"/>
        <v>0</v>
      </c>
      <c r="P27" s="177">
        <f t="shared" si="0"/>
        <v>0</v>
      </c>
      <c r="Q27" s="177">
        <f t="shared" si="0"/>
        <v>0</v>
      </c>
      <c r="R27" s="177">
        <f t="shared" si="0"/>
        <v>0</v>
      </c>
      <c r="S27" s="177">
        <f t="shared" si="0"/>
        <v>0</v>
      </c>
      <c r="T27" s="177">
        <f t="shared" si="0"/>
        <v>0</v>
      </c>
      <c r="U27" s="177">
        <f t="shared" si="0"/>
        <v>0</v>
      </c>
      <c r="V27" s="177">
        <f t="shared" si="0"/>
        <v>0</v>
      </c>
    </row>
    <row r="32" spans="2:22" hidden="1" x14ac:dyDescent="0.2">
      <c r="B32" s="255" t="s">
        <v>98</v>
      </c>
    </row>
    <row r="33" spans="2:2" hidden="1" x14ac:dyDescent="0.2">
      <c r="B33" s="255" t="s">
        <v>99</v>
      </c>
    </row>
    <row r="34" spans="2:2" hidden="1" x14ac:dyDescent="0.2">
      <c r="B34" s="255" t="s">
        <v>100</v>
      </c>
    </row>
  </sheetData>
  <sheetProtection password="C7B8" sheet="1" objects="1" scenarios="1"/>
  <mergeCells count="58">
    <mergeCell ref="G21:H21"/>
    <mergeCell ref="T11:V11"/>
    <mergeCell ref="T19:V19"/>
    <mergeCell ref="B20:D20"/>
    <mergeCell ref="E20:L20"/>
    <mergeCell ref="O20:V20"/>
    <mergeCell ref="U13:V13"/>
    <mergeCell ref="I21:J21"/>
    <mergeCell ref="K21:L21"/>
    <mergeCell ref="M21:N21"/>
    <mergeCell ref="O21:P21"/>
    <mergeCell ref="Q21:R21"/>
    <mergeCell ref="S21:T21"/>
    <mergeCell ref="U21:V21"/>
    <mergeCell ref="B12:D12"/>
    <mergeCell ref="E12:L12"/>
    <mergeCell ref="O12:V12"/>
    <mergeCell ref="B13:B14"/>
    <mergeCell ref="C13:C14"/>
    <mergeCell ref="D13:D14"/>
    <mergeCell ref="E13:F13"/>
    <mergeCell ref="G13:H13"/>
    <mergeCell ref="I13:J13"/>
    <mergeCell ref="K13:L13"/>
    <mergeCell ref="M13:N13"/>
    <mergeCell ref="O13:P13"/>
    <mergeCell ref="Q13:R13"/>
    <mergeCell ref="S13:T13"/>
    <mergeCell ref="B26:D26"/>
    <mergeCell ref="B3:D3"/>
    <mergeCell ref="B11:D11"/>
    <mergeCell ref="B19:D19"/>
    <mergeCell ref="B4:D4"/>
    <mergeCell ref="A9:E9"/>
    <mergeCell ref="B5:B6"/>
    <mergeCell ref="C5:C6"/>
    <mergeCell ref="D5:D6"/>
    <mergeCell ref="E5:F5"/>
    <mergeCell ref="B21:B22"/>
    <mergeCell ref="C21:C22"/>
    <mergeCell ref="D21:D22"/>
    <mergeCell ref="E21:F21"/>
    <mergeCell ref="B2:V2"/>
    <mergeCell ref="H9:V9"/>
    <mergeCell ref="H10:L10"/>
    <mergeCell ref="M10:Q10"/>
    <mergeCell ref="R10:V10"/>
    <mergeCell ref="E4:L4"/>
    <mergeCell ref="O4:V4"/>
    <mergeCell ref="U5:V5"/>
    <mergeCell ref="G5:H5"/>
    <mergeCell ref="I5:J5"/>
    <mergeCell ref="K5:L5"/>
    <mergeCell ref="M5:N5"/>
    <mergeCell ref="T3:V3"/>
    <mergeCell ref="O5:P5"/>
    <mergeCell ref="Q5:R5"/>
    <mergeCell ref="S5:T5"/>
  </mergeCells>
  <phoneticPr fontId="2" type="noConversion"/>
  <dataValidations count="1">
    <dataValidation type="list" allowBlank="1" showInputMessage="1" showErrorMessage="1" sqref="F9">
      <formula1>изостанци</formula1>
    </dataValidation>
  </dataValidations>
  <pageMargins left="0.16" right="0.16" top="1" bottom="1" header="0.5" footer="0.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00B050"/>
  </sheetPr>
  <dimension ref="A1:M103"/>
  <sheetViews>
    <sheetView showGridLines="0" workbookViewId="0">
      <selection activeCell="A2" sqref="A2"/>
    </sheetView>
  </sheetViews>
  <sheetFormatPr defaultRowHeight="12.75" x14ac:dyDescent="0.2"/>
  <cols>
    <col min="1" max="1" width="9.85546875" customWidth="1"/>
    <col min="2" max="2" width="36" customWidth="1"/>
    <col min="3" max="3" width="10.28515625" customWidth="1"/>
    <col min="4" max="4" width="13.5703125" customWidth="1"/>
    <col min="5" max="5" width="5.7109375" customWidth="1"/>
    <col min="6" max="6" width="17" customWidth="1"/>
    <col min="7" max="7" width="2.7109375" customWidth="1"/>
    <col min="11" max="11" width="10.42578125" customWidth="1"/>
  </cols>
  <sheetData>
    <row r="1" spans="1:13" x14ac:dyDescent="0.2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0.5" customHeight="1" thickBot="1" x14ac:dyDescent="0.25">
      <c r="A2" s="196" t="s">
        <v>87</v>
      </c>
      <c r="B2" s="319"/>
      <c r="C2" s="319"/>
      <c r="D2" s="319"/>
      <c r="E2" s="17"/>
      <c r="F2" s="17" t="s">
        <v>47</v>
      </c>
      <c r="G2" s="17"/>
      <c r="H2" s="17"/>
      <c r="I2" s="17"/>
      <c r="J2" s="337" t="str">
        <f>Оцене!A1</f>
        <v>5. разред</v>
      </c>
      <c r="K2" s="337"/>
      <c r="L2" s="17"/>
      <c r="M2" s="17"/>
    </row>
    <row r="3" spans="1:13" ht="14.25" thickTop="1" thickBot="1" x14ac:dyDescent="0.25">
      <c r="B3" s="52" t="s">
        <v>39</v>
      </c>
      <c r="C3" s="53" t="s">
        <v>16</v>
      </c>
      <c r="D3" s="54" t="s">
        <v>17</v>
      </c>
      <c r="E3" s="17"/>
      <c r="F3" s="55" t="s">
        <v>22</v>
      </c>
      <c r="G3" s="56"/>
      <c r="H3" s="57" t="s">
        <v>16</v>
      </c>
      <c r="I3" s="322" t="s">
        <v>45</v>
      </c>
      <c r="J3" s="323"/>
      <c r="K3" s="324"/>
      <c r="L3" s="17"/>
      <c r="M3" s="17"/>
    </row>
    <row r="4" spans="1:13" ht="14.25" thickTop="1" thickBot="1" x14ac:dyDescent="0.25">
      <c r="B4" s="58" t="s">
        <v>35</v>
      </c>
      <c r="C4" s="59">
        <f>C9+C13+C14</f>
        <v>0</v>
      </c>
      <c r="D4" s="60"/>
      <c r="E4" s="17"/>
      <c r="F4" s="61" t="s">
        <v>23</v>
      </c>
      <c r="G4" s="62">
        <v>5</v>
      </c>
      <c r="H4" s="63">
        <f>COUNTIF(Оцене!$Y$3:Y$32,G4)</f>
        <v>0</v>
      </c>
      <c r="I4" s="325"/>
      <c r="J4" s="326"/>
      <c r="K4" s="327"/>
      <c r="L4" s="17"/>
      <c r="M4" s="17"/>
    </row>
    <row r="5" spans="1:13" ht="13.5" thickTop="1" x14ac:dyDescent="0.2">
      <c r="B5" s="64" t="s">
        <v>11</v>
      </c>
      <c r="C5" s="65">
        <f>COUNTIF(Оцене!$AF$3:$AF$32,B5)</f>
        <v>0</v>
      </c>
      <c r="D5" s="66" t="e">
        <f>C5*100/COUNT(Оцене!$AE$3:$AE$32)</f>
        <v>#DIV/0!</v>
      </c>
      <c r="E5" s="17"/>
      <c r="F5" s="67" t="s">
        <v>24</v>
      </c>
      <c r="G5" s="68">
        <v>4</v>
      </c>
      <c r="H5" s="69">
        <f>COUNTIF(Оцене!$Y$3:Y$32,G5)</f>
        <v>0</v>
      </c>
      <c r="I5" s="328" t="s">
        <v>91</v>
      </c>
      <c r="J5" s="329"/>
      <c r="K5" s="330"/>
      <c r="L5" s="17"/>
      <c r="M5" s="17"/>
    </row>
    <row r="6" spans="1:13" x14ac:dyDescent="0.2">
      <c r="B6" s="70" t="s">
        <v>12</v>
      </c>
      <c r="C6" s="71">
        <f>COUNTIF(Оцене!$AF$3:$AF$32,B6)</f>
        <v>0</v>
      </c>
      <c r="D6" s="72" t="e">
        <f>C6*100/COUNT(Оцене!$AE$3:$AE$32)</f>
        <v>#DIV/0!</v>
      </c>
      <c r="E6" s="17"/>
      <c r="F6" s="67" t="s">
        <v>25</v>
      </c>
      <c r="G6" s="68">
        <v>3</v>
      </c>
      <c r="H6" s="69">
        <f>COUNTIF(Оцене!$Y$3:Y$32,G6)</f>
        <v>0</v>
      </c>
      <c r="I6" s="328" t="s">
        <v>90</v>
      </c>
      <c r="J6" s="329"/>
      <c r="K6" s="330"/>
      <c r="L6" s="17"/>
      <c r="M6" s="17"/>
    </row>
    <row r="7" spans="1:13" x14ac:dyDescent="0.2">
      <c r="B7" s="70" t="s">
        <v>10</v>
      </c>
      <c r="C7" s="71">
        <f>COUNTIF(Оцене!$AF$3:$AF$32,B7)</f>
        <v>0</v>
      </c>
      <c r="D7" s="72" t="e">
        <f>C7*100/COUNT(Оцене!$AE$3:$AE$32)</f>
        <v>#DIV/0!</v>
      </c>
      <c r="E7" s="17"/>
      <c r="F7" s="67" t="s">
        <v>26</v>
      </c>
      <c r="G7" s="68">
        <v>2</v>
      </c>
      <c r="H7" s="69">
        <f>COUNTIF(Оцене!$Y$3:Y$32,G7)</f>
        <v>0</v>
      </c>
      <c r="I7" s="328" t="s">
        <v>43</v>
      </c>
      <c r="J7" s="329"/>
      <c r="K7" s="330"/>
      <c r="L7" s="17"/>
      <c r="M7" s="17"/>
    </row>
    <row r="8" spans="1:13" ht="13.5" thickBot="1" x14ac:dyDescent="0.25">
      <c r="B8" s="70" t="s">
        <v>13</v>
      </c>
      <c r="C8" s="71">
        <f>COUNTIF(Оцене!$AF$3:$AF$32,B8)</f>
        <v>0</v>
      </c>
      <c r="D8" s="72" t="e">
        <f>C8*100/COUNT(Оцене!$AE$3:$AE$32)</f>
        <v>#DIV/0!</v>
      </c>
      <c r="E8" s="17"/>
      <c r="F8" s="73" t="s">
        <v>27</v>
      </c>
      <c r="G8" s="74">
        <v>1</v>
      </c>
      <c r="H8" s="69">
        <f>COUNTIF(Оцене!$Y$3:Y$32,G8)</f>
        <v>0</v>
      </c>
      <c r="I8" s="331" t="s">
        <v>44</v>
      </c>
      <c r="J8" s="332"/>
      <c r="K8" s="333"/>
      <c r="L8" s="17"/>
      <c r="M8" s="17"/>
    </row>
    <row r="9" spans="1:13" ht="14.25" thickTop="1" thickBot="1" x14ac:dyDescent="0.25">
      <c r="B9" s="76" t="s">
        <v>41</v>
      </c>
      <c r="C9" s="77">
        <f>SUM(C5:C8)</f>
        <v>0</v>
      </c>
      <c r="D9" s="78" t="e">
        <f>SUM(D5:D8)</f>
        <v>#DIV/0!</v>
      </c>
      <c r="E9" s="17"/>
      <c r="F9" s="320"/>
      <c r="G9" s="321"/>
      <c r="H9" s="79">
        <f>SUM(H5:H8)</f>
        <v>0</v>
      </c>
      <c r="I9" s="334" t="s">
        <v>46</v>
      </c>
      <c r="J9" s="335"/>
      <c r="K9" s="336"/>
      <c r="L9" s="17"/>
      <c r="M9" s="17"/>
    </row>
    <row r="10" spans="1:13" ht="13.5" thickTop="1" x14ac:dyDescent="0.2">
      <c r="B10" s="80" t="s">
        <v>28</v>
      </c>
      <c r="C10" s="81">
        <f>COUNTIF(Оцене!$AH$3:$AH$32,1)</f>
        <v>0</v>
      </c>
      <c r="D10" s="82" t="e">
        <f>C10*100/COUNT(Оцене!$AE$3:$AE$32)</f>
        <v>#DIV/0!</v>
      </c>
      <c r="E10" s="17"/>
      <c r="F10" s="75"/>
      <c r="G10" s="75"/>
      <c r="H10" s="63"/>
      <c r="I10" s="83"/>
      <c r="J10" s="17"/>
      <c r="K10" s="17"/>
      <c r="L10" s="17"/>
      <c r="M10" s="17"/>
    </row>
    <row r="11" spans="1:13" x14ac:dyDescent="0.2">
      <c r="B11" s="84" t="s">
        <v>29</v>
      </c>
      <c r="C11" s="85">
        <f>COUNTIF(Оцене!$AH$3:$AH$32,2)</f>
        <v>0</v>
      </c>
      <c r="D11" s="86" t="e">
        <f>C11*100/COUNT(Оцене!$AE$3:$AE$32)</f>
        <v>#DIV/0!</v>
      </c>
      <c r="E11" s="87"/>
      <c r="F11" s="83"/>
      <c r="G11" s="83"/>
      <c r="H11" s="83"/>
      <c r="I11" s="17"/>
      <c r="J11" s="17"/>
      <c r="K11" s="17"/>
      <c r="L11" s="17"/>
      <c r="M11" s="17"/>
    </row>
    <row r="12" spans="1:13" ht="12.75" customHeight="1" thickBot="1" x14ac:dyDescent="0.25">
      <c r="B12" s="88" t="s">
        <v>33</v>
      </c>
      <c r="C12" s="85">
        <f>COUNTIF(Оцене!$AH$3:$AH$32,"&gt;2")</f>
        <v>0</v>
      </c>
      <c r="D12" s="89" t="e">
        <f>C12*100/COUNT(Оцене!$AE$3:$AE$32)</f>
        <v>#DIV/0!</v>
      </c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 customHeight="1" thickTop="1" x14ac:dyDescent="0.2">
      <c r="B13" s="90" t="s">
        <v>42</v>
      </c>
      <c r="C13" s="77">
        <f>SUM(C10:C12)</f>
        <v>0</v>
      </c>
      <c r="D13" s="91" t="e">
        <f>SUM(D10:D12)</f>
        <v>#DIV/0!</v>
      </c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3.5" thickBot="1" x14ac:dyDescent="0.25">
      <c r="B14" s="92" t="s">
        <v>40</v>
      </c>
      <c r="C14" s="93">
        <f>COUNTIF(Оцене!$AD$3:$AD$32,"&gt;0")</f>
        <v>0</v>
      </c>
      <c r="D14" s="94" t="e">
        <f>C14*100/COUNT(Оцене!$AE$3:$AE$32)</f>
        <v>#DIV/0!</v>
      </c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4.25" thickTop="1" thickBot="1" x14ac:dyDescent="0.25">
      <c r="B15" s="63"/>
      <c r="C15" s="17"/>
      <c r="D15" s="95"/>
      <c r="E15" s="83"/>
      <c r="F15" s="17"/>
      <c r="G15" s="17"/>
      <c r="H15" s="17"/>
      <c r="I15" s="17"/>
      <c r="J15" s="17"/>
      <c r="K15" s="17"/>
      <c r="L15" s="17"/>
      <c r="M15" s="17"/>
    </row>
    <row r="16" spans="1:13" ht="13.5" thickTop="1" x14ac:dyDescent="0.2">
      <c r="B16" s="96" t="s">
        <v>30</v>
      </c>
      <c r="C16" s="65">
        <f>COUNTIF(Оцене!AD3:AD32,1)</f>
        <v>0</v>
      </c>
      <c r="D16" s="97" t="e">
        <f>C16*100/COUNT(Оцене!$AE$3:$AE$32)</f>
        <v>#DIV/0!</v>
      </c>
      <c r="E16" s="17"/>
      <c r="F16" s="17"/>
      <c r="G16" s="17"/>
      <c r="H16" s="338"/>
      <c r="I16" s="338"/>
      <c r="J16" s="17"/>
      <c r="K16" s="17"/>
      <c r="L16" s="17"/>
      <c r="M16" s="17"/>
    </row>
    <row r="17" spans="1:13" x14ac:dyDescent="0.2">
      <c r="B17" s="98" t="s">
        <v>31</v>
      </c>
      <c r="C17" s="71">
        <f>COUNTIF(Оцене!AD3:AD32,2)</f>
        <v>0</v>
      </c>
      <c r="D17" s="99" t="e">
        <f>C17*100/COUNT(Оцене!$AE$3:$AE$32)</f>
        <v>#DIV/0!</v>
      </c>
      <c r="E17" s="17"/>
      <c r="F17" s="17"/>
      <c r="G17" s="17"/>
      <c r="H17" s="338"/>
      <c r="I17" s="338"/>
      <c r="J17" s="17"/>
      <c r="K17" s="17"/>
      <c r="L17" s="17"/>
      <c r="M17" s="17"/>
    </row>
    <row r="18" spans="1:13" ht="13.5" thickBot="1" x14ac:dyDescent="0.25">
      <c r="B18" s="100" t="s">
        <v>32</v>
      </c>
      <c r="C18" s="101">
        <f>COUNTIF(Оцене!AD3:AD32,"&gt;2")</f>
        <v>0</v>
      </c>
      <c r="D18" s="102" t="e">
        <f>C18*100/COUNT(Оцене!$AE$3:$AE$32)</f>
        <v>#DIV/0!</v>
      </c>
      <c r="E18" s="17"/>
      <c r="F18" s="17"/>
      <c r="G18" s="17"/>
      <c r="H18" s="338"/>
      <c r="I18" s="338"/>
      <c r="J18" s="17"/>
      <c r="K18" s="17"/>
      <c r="L18" s="17"/>
      <c r="M18" s="17"/>
    </row>
    <row r="19" spans="1:13" ht="13.5" thickTop="1" x14ac:dyDescent="0.2">
      <c r="B19" s="17"/>
      <c r="C19" s="17"/>
      <c r="D19" s="17"/>
      <c r="E19" s="17"/>
      <c r="F19" s="17"/>
      <c r="G19" s="17"/>
      <c r="H19" s="338"/>
      <c r="I19" s="338"/>
      <c r="J19" s="17"/>
      <c r="K19" s="17"/>
      <c r="L19" s="17"/>
      <c r="M19" s="17"/>
    </row>
    <row r="20" spans="1:13" ht="13.5" thickBot="1" x14ac:dyDescent="0.25">
      <c r="B20" s="17"/>
      <c r="C20" s="17"/>
      <c r="D20" s="17"/>
      <c r="E20" s="17"/>
      <c r="F20" s="17"/>
      <c r="G20" s="17"/>
      <c r="H20" s="338"/>
      <c r="I20" s="338"/>
      <c r="J20" s="17"/>
      <c r="K20" s="17"/>
      <c r="L20" s="17"/>
      <c r="M20" s="17"/>
    </row>
    <row r="21" spans="1:13" ht="14.25" thickTop="1" thickBot="1" x14ac:dyDescent="0.25">
      <c r="B21" s="52" t="s">
        <v>18</v>
      </c>
      <c r="C21" s="53" t="s">
        <v>16</v>
      </c>
      <c r="D21" s="103" t="s">
        <v>20</v>
      </c>
      <c r="E21" s="17"/>
      <c r="F21" s="17"/>
      <c r="G21" s="17"/>
      <c r="H21" s="338"/>
      <c r="I21" s="338"/>
      <c r="J21" s="17"/>
      <c r="K21" s="17"/>
      <c r="L21" s="17"/>
      <c r="M21" s="17"/>
    </row>
    <row r="22" spans="1:13" ht="13.5" thickTop="1" x14ac:dyDescent="0.2">
      <c r="B22" s="64" t="s">
        <v>5</v>
      </c>
      <c r="C22" s="65">
        <f>Оцене!Z33</f>
        <v>0</v>
      </c>
      <c r="D22" s="66" t="e">
        <f>C22/COUNT(Оцене!$AE$3:$AE$32)</f>
        <v>#DIV/0!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3.5" thickBot="1" x14ac:dyDescent="0.25">
      <c r="B23" s="104" t="s">
        <v>6</v>
      </c>
      <c r="C23" s="101">
        <f>Оцене!AA33</f>
        <v>0</v>
      </c>
      <c r="D23" s="105" t="e">
        <f>C23/COUNT(Оцене!$AE$3:$AE$32)</f>
        <v>#DIV/0!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4.25" thickTop="1" thickBot="1" x14ac:dyDescent="0.25">
      <c r="B24" s="106" t="s">
        <v>19</v>
      </c>
      <c r="C24" s="107">
        <f>SUM(C22:C23)</f>
        <v>0</v>
      </c>
      <c r="D24" s="108" t="e">
        <f>C24/COUNT(Оцене!$AE$3:$AE$32)</f>
        <v>#DIV/0!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3.5" thickTop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38.25" customHeight="1" thickBot="1" x14ac:dyDescent="0.25">
      <c r="A28" s="196" t="s">
        <v>88</v>
      </c>
      <c r="B28" s="319"/>
      <c r="C28" s="319"/>
      <c r="D28" s="319"/>
      <c r="E28" s="17"/>
      <c r="F28" s="17" t="s">
        <v>47</v>
      </c>
      <c r="G28" s="17"/>
      <c r="H28" s="17"/>
      <c r="I28" s="17"/>
      <c r="J28" s="337" t="str">
        <f>Оцене!A36</f>
        <v>5. разред</v>
      </c>
      <c r="K28" s="337"/>
      <c r="L28" s="17"/>
      <c r="M28" s="17"/>
    </row>
    <row r="29" spans="1:13" ht="14.25" thickTop="1" thickBot="1" x14ac:dyDescent="0.25">
      <c r="B29" s="52" t="s">
        <v>39</v>
      </c>
      <c r="C29" s="53" t="s">
        <v>16</v>
      </c>
      <c r="D29" s="54" t="s">
        <v>17</v>
      </c>
      <c r="E29" s="17"/>
      <c r="F29" s="55" t="s">
        <v>22</v>
      </c>
      <c r="G29" s="56"/>
      <c r="H29" s="57" t="s">
        <v>16</v>
      </c>
      <c r="I29" s="322" t="s">
        <v>45</v>
      </c>
      <c r="J29" s="323"/>
      <c r="K29" s="324"/>
      <c r="L29" s="17"/>
      <c r="M29" s="17"/>
    </row>
    <row r="30" spans="1:13" ht="14.25" thickTop="1" thickBot="1" x14ac:dyDescent="0.25">
      <c r="B30" s="58" t="s">
        <v>35</v>
      </c>
      <c r="C30" s="59">
        <f>C35+C39+C40</f>
        <v>0</v>
      </c>
      <c r="D30" s="60"/>
      <c r="E30" s="17"/>
      <c r="F30" s="61" t="s">
        <v>23</v>
      </c>
      <c r="G30" s="62">
        <v>5</v>
      </c>
      <c r="H30" s="63">
        <f>COUNTIF(Оцене!$Y$38:Y$67,G30)</f>
        <v>0</v>
      </c>
      <c r="I30" s="325"/>
      <c r="J30" s="326"/>
      <c r="K30" s="327"/>
      <c r="L30" s="17"/>
      <c r="M30" s="17"/>
    </row>
    <row r="31" spans="1:13" ht="13.5" thickTop="1" x14ac:dyDescent="0.2">
      <c r="B31" s="64" t="s">
        <v>11</v>
      </c>
      <c r="C31" s="65">
        <f>COUNTIF(Оцене!$AF$38:$AF$67,B31)</f>
        <v>0</v>
      </c>
      <c r="D31" s="66" t="e">
        <f>C31*100/COUNT(Оцене!$AE$38:$AE$67)</f>
        <v>#DIV/0!</v>
      </c>
      <c r="E31" s="17"/>
      <c r="F31" s="67" t="s">
        <v>24</v>
      </c>
      <c r="G31" s="68">
        <v>4</v>
      </c>
      <c r="H31" s="169">
        <f>COUNTIF(Оцене!$Y$38:Y$67,G31)</f>
        <v>0</v>
      </c>
      <c r="I31" s="328" t="s">
        <v>91</v>
      </c>
      <c r="J31" s="329"/>
      <c r="K31" s="330"/>
    </row>
    <row r="32" spans="1:13" x14ac:dyDescent="0.2">
      <c r="B32" s="70" t="s">
        <v>12</v>
      </c>
      <c r="C32" s="71">
        <f>COUNTIF(Оцене!$AF$38:$AF$67,B32)</f>
        <v>0</v>
      </c>
      <c r="D32" s="72" t="e">
        <f>C32*100/COUNT(Оцене!$AE$38:$AE$67)</f>
        <v>#DIV/0!</v>
      </c>
      <c r="E32" s="17"/>
      <c r="F32" s="67" t="s">
        <v>25</v>
      </c>
      <c r="G32" s="68">
        <v>3</v>
      </c>
      <c r="H32" s="169">
        <f>COUNTIF(Оцене!$Y$38:Y$67,G32)</f>
        <v>0</v>
      </c>
      <c r="I32" s="328" t="s">
        <v>90</v>
      </c>
      <c r="J32" s="329"/>
      <c r="K32" s="330"/>
    </row>
    <row r="33" spans="2:11" x14ac:dyDescent="0.2">
      <c r="B33" s="70" t="s">
        <v>10</v>
      </c>
      <c r="C33" s="71">
        <f>COUNTIF(Оцене!$AF$38:$AF$67,B33)</f>
        <v>0</v>
      </c>
      <c r="D33" s="72" t="e">
        <f>C33*100/COUNT(Оцене!$AE$38:$AE$67)</f>
        <v>#DIV/0!</v>
      </c>
      <c r="E33" s="17"/>
      <c r="F33" s="67" t="s">
        <v>26</v>
      </c>
      <c r="G33" s="68">
        <v>2</v>
      </c>
      <c r="H33" s="169">
        <f>COUNTIF(Оцене!$Y$38:Y$67,G33)</f>
        <v>0</v>
      </c>
      <c r="I33" s="328" t="s">
        <v>43</v>
      </c>
      <c r="J33" s="329"/>
      <c r="K33" s="330"/>
    </row>
    <row r="34" spans="2:11" ht="13.5" thickBot="1" x14ac:dyDescent="0.25">
      <c r="B34" s="70" t="s">
        <v>13</v>
      </c>
      <c r="C34" s="71">
        <f>COUNTIF(Оцене!$AF$38:$AF$67,B34)</f>
        <v>0</v>
      </c>
      <c r="D34" s="72" t="e">
        <f>C34*100/COUNT(Оцене!$AE$38:$AE$67)</f>
        <v>#DIV/0!</v>
      </c>
      <c r="E34" s="17"/>
      <c r="F34" s="73" t="s">
        <v>27</v>
      </c>
      <c r="G34" s="74">
        <v>1</v>
      </c>
      <c r="H34" s="169">
        <f>COUNTIF(Оцене!$Y$38:Y$67,G34)</f>
        <v>0</v>
      </c>
      <c r="I34" s="331" t="s">
        <v>44</v>
      </c>
      <c r="J34" s="332"/>
      <c r="K34" s="333"/>
    </row>
    <row r="35" spans="2:11" ht="14.25" thickTop="1" thickBot="1" x14ac:dyDescent="0.25">
      <c r="B35" s="76" t="s">
        <v>41</v>
      </c>
      <c r="C35" s="77">
        <f>SUM(C31:C34)</f>
        <v>0</v>
      </c>
      <c r="D35" s="78" t="e">
        <f>SUM(D31:D34)</f>
        <v>#DIV/0!</v>
      </c>
      <c r="E35" s="17"/>
      <c r="F35" s="320"/>
      <c r="G35" s="321"/>
      <c r="H35" s="79">
        <f>SUM(H31:H34)</f>
        <v>0</v>
      </c>
      <c r="I35" s="334" t="s">
        <v>46</v>
      </c>
      <c r="J35" s="335"/>
      <c r="K35" s="336"/>
    </row>
    <row r="36" spans="2:11" ht="13.5" thickTop="1" x14ac:dyDescent="0.2">
      <c r="B36" s="80" t="s">
        <v>28</v>
      </c>
      <c r="C36" s="81">
        <f>COUNTIF(Оцене!$AC$38:$AC$67,1)</f>
        <v>0</v>
      </c>
      <c r="D36" s="82" t="e">
        <f>C36*100/COUNT(Оцене!$AE$38:$AE$67)</f>
        <v>#DIV/0!</v>
      </c>
      <c r="E36" s="17"/>
      <c r="F36" s="170"/>
      <c r="G36" s="170"/>
      <c r="H36" s="63"/>
      <c r="I36" s="83"/>
      <c r="J36" s="17"/>
      <c r="K36" s="17"/>
    </row>
    <row r="37" spans="2:11" x14ac:dyDescent="0.2">
      <c r="B37" s="84" t="s">
        <v>29</v>
      </c>
      <c r="C37" s="85">
        <f>COUNTIF(Оцене!$AC$38:$AC$67,2)</f>
        <v>0</v>
      </c>
      <c r="D37" s="86" t="e">
        <f>C37*100/COUNT(Оцене!$AE$38:$AE$67)</f>
        <v>#DIV/0!</v>
      </c>
      <c r="E37" s="87"/>
      <c r="F37" s="83"/>
      <c r="G37" s="83"/>
      <c r="H37" s="83"/>
      <c r="I37" s="17"/>
      <c r="J37" s="17"/>
      <c r="K37" s="17"/>
    </row>
    <row r="38" spans="2:11" ht="13.5" thickBot="1" x14ac:dyDescent="0.25">
      <c r="B38" s="88" t="s">
        <v>33</v>
      </c>
      <c r="C38" s="85">
        <f>COUNTIF(Оцене!$AC$38:$AC$67,"&gt;2")</f>
        <v>0</v>
      </c>
      <c r="D38" s="89" t="e">
        <f>C38*100/COUNT(Оцене!$AE$38:$AE$67)</f>
        <v>#DIV/0!</v>
      </c>
      <c r="E38" s="17"/>
      <c r="F38" s="17"/>
      <c r="G38" s="17"/>
      <c r="H38" s="17"/>
      <c r="I38" s="17"/>
      <c r="J38" s="17"/>
      <c r="K38" s="17"/>
    </row>
    <row r="39" spans="2:11" ht="13.5" thickTop="1" x14ac:dyDescent="0.2">
      <c r="B39" s="90" t="s">
        <v>42</v>
      </c>
      <c r="C39" s="77">
        <f>SUM(C36:C38)</f>
        <v>0</v>
      </c>
      <c r="D39" s="91" t="e">
        <f>SUM(D36:D38)</f>
        <v>#DIV/0!</v>
      </c>
      <c r="E39" s="17"/>
      <c r="F39" s="17"/>
      <c r="G39" s="17"/>
      <c r="H39" s="17"/>
      <c r="I39" s="17"/>
      <c r="J39" s="17"/>
      <c r="K39" s="17"/>
    </row>
    <row r="40" spans="2:11" ht="13.5" thickBot="1" x14ac:dyDescent="0.25">
      <c r="B40" s="92" t="s">
        <v>40</v>
      </c>
      <c r="C40" s="93">
        <f>COUNTIF(Оцене!$AD$38:$AD$67,"&gt;0")</f>
        <v>0</v>
      </c>
      <c r="D40" s="94" t="e">
        <f>C40*100/COUNT(Оцене!$AE$38:$AE$67)</f>
        <v>#DIV/0!</v>
      </c>
      <c r="E40" s="17"/>
      <c r="F40" s="17"/>
      <c r="G40" s="17"/>
      <c r="H40" s="17"/>
      <c r="I40" s="17"/>
      <c r="J40" s="17"/>
      <c r="K40" s="17"/>
    </row>
    <row r="41" spans="2:11" ht="14.25" thickTop="1" thickBot="1" x14ac:dyDescent="0.25">
      <c r="B41" s="63"/>
      <c r="C41" s="17"/>
      <c r="D41" s="95"/>
      <c r="E41" s="83"/>
      <c r="F41" s="17"/>
      <c r="G41" s="17"/>
      <c r="H41" s="17"/>
      <c r="I41" s="17"/>
      <c r="J41" s="17"/>
      <c r="K41" s="17"/>
    </row>
    <row r="42" spans="2:11" ht="13.5" thickTop="1" x14ac:dyDescent="0.2">
      <c r="B42" s="96" t="s">
        <v>30</v>
      </c>
      <c r="C42" s="65">
        <f>COUNTIF(Оцене!AD38:AD67,1)</f>
        <v>0</v>
      </c>
      <c r="D42" s="97" t="e">
        <f>C42*100/COUNT(Оцене!$AE$38:$AE$67)</f>
        <v>#DIV/0!</v>
      </c>
      <c r="E42" s="17"/>
      <c r="F42" s="17"/>
      <c r="G42" s="17"/>
      <c r="H42" s="338"/>
      <c r="I42" s="338"/>
      <c r="J42" s="17"/>
      <c r="K42" s="17"/>
    </row>
    <row r="43" spans="2:11" x14ac:dyDescent="0.2">
      <c r="B43" s="98" t="s">
        <v>31</v>
      </c>
      <c r="C43" s="71">
        <f>COUNTIF(Оцене!AD38:AD67,2)</f>
        <v>0</v>
      </c>
      <c r="D43" s="99" t="e">
        <f>C43*100/COUNT(Оцене!$AE$38:$AE$67)</f>
        <v>#DIV/0!</v>
      </c>
      <c r="E43" s="17"/>
      <c r="F43" s="17"/>
      <c r="G43" s="17"/>
      <c r="H43" s="338"/>
      <c r="I43" s="338"/>
      <c r="J43" s="17"/>
      <c r="K43" s="17"/>
    </row>
    <row r="44" spans="2:11" ht="13.5" thickBot="1" x14ac:dyDescent="0.25">
      <c r="B44" s="100" t="s">
        <v>32</v>
      </c>
      <c r="C44" s="101">
        <f>COUNTIF(Оцене!AD38:AD67,"&gt;2")</f>
        <v>0</v>
      </c>
      <c r="D44" s="102" t="e">
        <f>C44*100/COUNT(Оцене!$AE$38:$AE$67)</f>
        <v>#DIV/0!</v>
      </c>
      <c r="E44" s="17"/>
      <c r="F44" s="17"/>
      <c r="G44" s="17"/>
      <c r="H44" s="338"/>
      <c r="I44" s="338"/>
      <c r="J44" s="17"/>
      <c r="K44" s="17"/>
    </row>
    <row r="45" spans="2:11" ht="13.5" thickTop="1" x14ac:dyDescent="0.2">
      <c r="B45" s="17"/>
      <c r="C45" s="17"/>
      <c r="D45" s="17"/>
      <c r="E45" s="17"/>
      <c r="F45" s="17"/>
      <c r="G45" s="17"/>
      <c r="H45" s="338"/>
      <c r="I45" s="338"/>
      <c r="J45" s="17"/>
      <c r="K45" s="17"/>
    </row>
    <row r="46" spans="2:11" ht="13.5" thickBot="1" x14ac:dyDescent="0.25">
      <c r="B46" s="17"/>
      <c r="C46" s="17"/>
      <c r="D46" s="17"/>
      <c r="E46" s="17"/>
      <c r="F46" s="17"/>
      <c r="G46" s="17"/>
      <c r="H46" s="338"/>
      <c r="I46" s="338"/>
      <c r="J46" s="17"/>
      <c r="K46" s="17"/>
    </row>
    <row r="47" spans="2:11" ht="14.25" thickTop="1" thickBot="1" x14ac:dyDescent="0.25">
      <c r="B47" s="52" t="s">
        <v>18</v>
      </c>
      <c r="C47" s="53" t="s">
        <v>16</v>
      </c>
      <c r="D47" s="103" t="s">
        <v>20</v>
      </c>
      <c r="E47" s="17"/>
      <c r="F47" s="17"/>
      <c r="G47" s="17"/>
      <c r="H47" s="338"/>
      <c r="I47" s="338"/>
      <c r="J47" s="17"/>
      <c r="K47" s="17"/>
    </row>
    <row r="48" spans="2:11" ht="13.5" thickTop="1" x14ac:dyDescent="0.2">
      <c r="B48" s="64" t="s">
        <v>5</v>
      </c>
      <c r="C48" s="65">
        <f>Оцене!Z68</f>
        <v>0</v>
      </c>
      <c r="D48" s="66" t="e">
        <f>C48/COUNT(Оцене!$AE$38:$AE$67)</f>
        <v>#DIV/0!</v>
      </c>
      <c r="E48" s="17"/>
      <c r="F48" s="17"/>
      <c r="G48" s="17"/>
      <c r="H48" s="17"/>
      <c r="I48" s="17"/>
      <c r="J48" s="17"/>
      <c r="K48" s="17"/>
    </row>
    <row r="49" spans="1:11" ht="13.5" thickBot="1" x14ac:dyDescent="0.25">
      <c r="B49" s="104" t="s">
        <v>6</v>
      </c>
      <c r="C49" s="101">
        <f>Оцене!AA68</f>
        <v>0</v>
      </c>
      <c r="D49" s="105" t="e">
        <f>C49/COUNT(Оцене!$AE$38:$AE$67)</f>
        <v>#DIV/0!</v>
      </c>
      <c r="E49" s="17"/>
      <c r="F49" s="17"/>
      <c r="G49" s="17"/>
      <c r="H49" s="17"/>
      <c r="I49" s="17"/>
      <c r="J49" s="17"/>
      <c r="K49" s="17"/>
    </row>
    <row r="50" spans="1:11" ht="14.25" thickTop="1" thickBot="1" x14ac:dyDescent="0.25">
      <c r="B50" s="106" t="s">
        <v>19</v>
      </c>
      <c r="C50" s="107">
        <f>SUM(C48:C49)</f>
        <v>0</v>
      </c>
      <c r="D50" s="108" t="e">
        <f>C50/COUNT(Оцене!$AE$38:$AE$67)</f>
        <v>#DIV/0!</v>
      </c>
      <c r="E50" s="17"/>
      <c r="F50" s="17"/>
      <c r="G50" s="17"/>
      <c r="H50" s="17"/>
      <c r="I50" s="17"/>
      <c r="J50" s="17"/>
      <c r="K50" s="17"/>
    </row>
    <row r="51" spans="1:11" ht="13.5" thickTop="1" x14ac:dyDescent="0.2"/>
    <row r="54" spans="1:11" ht="36" customHeight="1" thickBot="1" x14ac:dyDescent="0.25">
      <c r="A54" s="196" t="s">
        <v>89</v>
      </c>
      <c r="B54" s="319"/>
      <c r="C54" s="319"/>
      <c r="D54" s="319"/>
      <c r="E54" s="17"/>
      <c r="F54" s="17" t="s">
        <v>47</v>
      </c>
      <c r="G54" s="17"/>
      <c r="H54" s="17"/>
      <c r="I54" s="17"/>
      <c r="J54" s="337" t="str">
        <f>Оцене!A71</f>
        <v>5. разред</v>
      </c>
      <c r="K54" s="337"/>
    </row>
    <row r="55" spans="1:11" ht="14.25" thickTop="1" thickBot="1" x14ac:dyDescent="0.25">
      <c r="B55" s="52" t="s">
        <v>39</v>
      </c>
      <c r="C55" s="53" t="s">
        <v>16</v>
      </c>
      <c r="D55" s="54" t="s">
        <v>17</v>
      </c>
      <c r="E55" s="17"/>
      <c r="F55" s="55" t="s">
        <v>22</v>
      </c>
      <c r="G55" s="56"/>
      <c r="H55" s="57" t="s">
        <v>16</v>
      </c>
      <c r="I55" s="322" t="s">
        <v>45</v>
      </c>
      <c r="J55" s="323"/>
      <c r="K55" s="324"/>
    </row>
    <row r="56" spans="1:11" ht="14.25" thickTop="1" thickBot="1" x14ac:dyDescent="0.25">
      <c r="B56" s="58" t="s">
        <v>35</v>
      </c>
      <c r="C56" s="59">
        <f>C61+C65+C66</f>
        <v>0</v>
      </c>
      <c r="D56" s="60"/>
      <c r="E56" s="17"/>
      <c r="F56" s="61" t="s">
        <v>23</v>
      </c>
      <c r="G56" s="62">
        <v>5</v>
      </c>
      <c r="H56" s="63">
        <f>COUNTIF(Оцене!$Y$73:Y$102,G56)</f>
        <v>0</v>
      </c>
      <c r="I56" s="325"/>
      <c r="J56" s="326"/>
      <c r="K56" s="327"/>
    </row>
    <row r="57" spans="1:11" ht="13.5" thickTop="1" x14ac:dyDescent="0.2">
      <c r="B57" s="64" t="s">
        <v>11</v>
      </c>
      <c r="C57" s="65">
        <f>COUNTIF(Оцене!$AF$73:$AF$102,B57)</f>
        <v>0</v>
      </c>
      <c r="D57" s="66" t="e">
        <f>C57*100/COUNT(Оцене!$AE$73:$AE$102)</f>
        <v>#DIV/0!</v>
      </c>
      <c r="E57" s="17"/>
      <c r="F57" s="67" t="s">
        <v>24</v>
      </c>
      <c r="G57" s="68">
        <v>4</v>
      </c>
      <c r="H57" s="169">
        <f>COUNTIF(Оцене!$Y$73:Y$102,G57)</f>
        <v>0</v>
      </c>
      <c r="I57" s="328" t="s">
        <v>91</v>
      </c>
      <c r="J57" s="329"/>
      <c r="K57" s="330"/>
    </row>
    <row r="58" spans="1:11" x14ac:dyDescent="0.2">
      <c r="B58" s="70" t="s">
        <v>12</v>
      </c>
      <c r="C58" s="71">
        <f>COUNTIF(Оцене!$AF$73:$AF$102,B58)</f>
        <v>0</v>
      </c>
      <c r="D58" s="72" t="e">
        <f>C58*100/COUNT(Оцене!$AE$73:$AE$102)</f>
        <v>#DIV/0!</v>
      </c>
      <c r="E58" s="17"/>
      <c r="F58" s="67" t="s">
        <v>25</v>
      </c>
      <c r="G58" s="68">
        <v>3</v>
      </c>
      <c r="H58" s="169">
        <f>COUNTIF(Оцене!$Y$73:Y$102,G58)</f>
        <v>0</v>
      </c>
      <c r="I58" s="328" t="s">
        <v>90</v>
      </c>
      <c r="J58" s="329"/>
      <c r="K58" s="330"/>
    </row>
    <row r="59" spans="1:11" x14ac:dyDescent="0.2">
      <c r="B59" s="70" t="s">
        <v>10</v>
      </c>
      <c r="C59" s="71">
        <f>COUNTIF(Оцене!$AF$73:$AF$102,B59)</f>
        <v>0</v>
      </c>
      <c r="D59" s="72" t="e">
        <f>C59*100/COUNT(Оцене!$AE$73:$AE$102)</f>
        <v>#DIV/0!</v>
      </c>
      <c r="E59" s="17"/>
      <c r="F59" s="67" t="s">
        <v>26</v>
      </c>
      <c r="G59" s="68">
        <v>2</v>
      </c>
      <c r="H59" s="169">
        <f>COUNTIF(Оцене!$Y$73:Y$102,G59)</f>
        <v>0</v>
      </c>
      <c r="I59" s="328" t="s">
        <v>43</v>
      </c>
      <c r="J59" s="329"/>
      <c r="K59" s="330"/>
    </row>
    <row r="60" spans="1:11" ht="13.5" thickBot="1" x14ac:dyDescent="0.25">
      <c r="B60" s="70" t="s">
        <v>13</v>
      </c>
      <c r="C60" s="71">
        <f>COUNTIF(Оцене!$AF$73:$AF$102,B60)</f>
        <v>0</v>
      </c>
      <c r="D60" s="72" t="e">
        <f>C60*100/COUNT(Оцене!$AE$73:$AE$102)</f>
        <v>#DIV/0!</v>
      </c>
      <c r="E60" s="17"/>
      <c r="F60" s="73" t="s">
        <v>27</v>
      </c>
      <c r="G60" s="74">
        <v>1</v>
      </c>
      <c r="H60" s="169">
        <f>COUNTIF(Оцене!$Y$73:Y$102,G60)</f>
        <v>0</v>
      </c>
      <c r="I60" s="331" t="s">
        <v>44</v>
      </c>
      <c r="J60" s="332"/>
      <c r="K60" s="333"/>
    </row>
    <row r="61" spans="1:11" ht="14.25" thickTop="1" thickBot="1" x14ac:dyDescent="0.25">
      <c r="B61" s="76" t="s">
        <v>41</v>
      </c>
      <c r="C61" s="77">
        <f>SUM(C57:C60)</f>
        <v>0</v>
      </c>
      <c r="D61" s="78" t="e">
        <f>SUM(D57:D60)</f>
        <v>#DIV/0!</v>
      </c>
      <c r="E61" s="17"/>
      <c r="F61" s="320"/>
      <c r="G61" s="321"/>
      <c r="H61" s="79">
        <f>SUM(H57:H60)</f>
        <v>0</v>
      </c>
      <c r="I61" s="334" t="s">
        <v>46</v>
      </c>
      <c r="J61" s="335"/>
      <c r="K61" s="336"/>
    </row>
    <row r="62" spans="1:11" ht="13.5" thickTop="1" x14ac:dyDescent="0.2">
      <c r="B62" s="80" t="s">
        <v>28</v>
      </c>
      <c r="C62" s="81">
        <f>COUNTIF(Оцене!$AC$73:$AC$102,1)</f>
        <v>0</v>
      </c>
      <c r="D62" s="82" t="e">
        <f>C62*100/COUNT(Оцене!$AE$73:$AE$102)</f>
        <v>#DIV/0!</v>
      </c>
      <c r="E62" s="17"/>
      <c r="F62" s="170"/>
      <c r="G62" s="170"/>
      <c r="H62" s="63"/>
      <c r="I62" s="83"/>
      <c r="J62" s="17"/>
      <c r="K62" s="17"/>
    </row>
    <row r="63" spans="1:11" x14ac:dyDescent="0.2">
      <c r="B63" s="84" t="s">
        <v>29</v>
      </c>
      <c r="C63" s="85">
        <f>COUNTIF(Оцене!$AC73:$AC$102,2)</f>
        <v>0</v>
      </c>
      <c r="D63" s="86" t="e">
        <f>C63*100/COUNT(Оцене!$AE$73:$AE$102)</f>
        <v>#DIV/0!</v>
      </c>
      <c r="E63" s="87"/>
      <c r="F63" s="83"/>
      <c r="G63" s="83"/>
      <c r="H63" s="83"/>
      <c r="I63" s="17"/>
      <c r="J63" s="17"/>
      <c r="K63" s="17"/>
    </row>
    <row r="64" spans="1:11" ht="13.5" thickBot="1" x14ac:dyDescent="0.25">
      <c r="B64" s="88" t="s">
        <v>33</v>
      </c>
      <c r="C64" s="85">
        <f>COUNTIF(Оцене!$AC$73:$AC$102,"&gt;2")</f>
        <v>0</v>
      </c>
      <c r="D64" s="89" t="e">
        <f>C64*100/COUNT(Оцене!$AE$73:$AE$102)</f>
        <v>#DIV/0!</v>
      </c>
      <c r="E64" s="17"/>
      <c r="F64" s="17"/>
      <c r="G64" s="17"/>
      <c r="H64" s="17"/>
      <c r="I64" s="17"/>
      <c r="J64" s="17"/>
      <c r="K64" s="17"/>
    </row>
    <row r="65" spans="1:11" ht="13.5" thickTop="1" x14ac:dyDescent="0.2">
      <c r="B65" s="90" t="s">
        <v>42</v>
      </c>
      <c r="C65" s="77">
        <f>SUM(C62:C64)</f>
        <v>0</v>
      </c>
      <c r="D65" s="91" t="e">
        <f>SUM(D62:D64)</f>
        <v>#DIV/0!</v>
      </c>
      <c r="E65" s="17"/>
      <c r="F65" s="17"/>
      <c r="G65" s="17"/>
      <c r="H65" s="17"/>
      <c r="I65" s="17"/>
      <c r="J65" s="17"/>
      <c r="K65" s="17"/>
    </row>
    <row r="66" spans="1:11" ht="13.5" thickBot="1" x14ac:dyDescent="0.25">
      <c r="B66" s="92" t="s">
        <v>40</v>
      </c>
      <c r="C66" s="93">
        <f>COUNTIF(Оцене!$AD$73:$AD$102,"&gt;0")</f>
        <v>0</v>
      </c>
      <c r="D66" s="94" t="e">
        <f>C66*100/COUNT(Оцене!$AE$73:$AE$102)</f>
        <v>#DIV/0!</v>
      </c>
      <c r="E66" s="17"/>
      <c r="F66" s="17"/>
      <c r="G66" s="17"/>
      <c r="H66" s="17"/>
      <c r="I66" s="17"/>
      <c r="J66" s="17"/>
      <c r="K66" s="17"/>
    </row>
    <row r="67" spans="1:11" ht="14.25" thickTop="1" thickBot="1" x14ac:dyDescent="0.25">
      <c r="B67" s="63"/>
      <c r="C67" s="17"/>
      <c r="D67" s="95"/>
      <c r="E67" s="83"/>
      <c r="F67" s="17"/>
      <c r="G67" s="17"/>
      <c r="H67" s="17"/>
      <c r="I67" s="17"/>
      <c r="J67" s="17"/>
      <c r="K67" s="17"/>
    </row>
    <row r="68" spans="1:11" ht="13.5" thickTop="1" x14ac:dyDescent="0.2">
      <c r="B68" s="96" t="s">
        <v>30</v>
      </c>
      <c r="C68" s="65">
        <f>COUNTIF(Оцене!AD73:AD102,1)</f>
        <v>0</v>
      </c>
      <c r="D68" s="97" t="e">
        <f>C68*100/COUNT(Оцене!$AE$73:$AE$102)</f>
        <v>#DIV/0!</v>
      </c>
      <c r="E68" s="17"/>
      <c r="F68" s="17"/>
      <c r="G68" s="17"/>
      <c r="H68" s="338"/>
      <c r="I68" s="338"/>
      <c r="J68" s="17"/>
      <c r="K68" s="17"/>
    </row>
    <row r="69" spans="1:11" x14ac:dyDescent="0.2">
      <c r="B69" s="98" t="s">
        <v>31</v>
      </c>
      <c r="C69" s="71">
        <f>COUNTIF(Оцене!AD73:AD102,2)</f>
        <v>0</v>
      </c>
      <c r="D69" s="99" t="e">
        <f>C69*100/COUNT(Оцене!$AE$73:$AE$102)</f>
        <v>#DIV/0!</v>
      </c>
      <c r="E69" s="17"/>
      <c r="F69" s="17"/>
      <c r="G69" s="17"/>
      <c r="H69" s="338"/>
      <c r="I69" s="338"/>
      <c r="J69" s="17"/>
      <c r="K69" s="17"/>
    </row>
    <row r="70" spans="1:11" ht="13.5" thickBot="1" x14ac:dyDescent="0.25">
      <c r="B70" s="100" t="s">
        <v>32</v>
      </c>
      <c r="C70" s="101">
        <f>COUNTIF(Оцене!AD73:AD102,"&gt;2")</f>
        <v>0</v>
      </c>
      <c r="D70" s="102" t="e">
        <f>C70*100/COUNT(Оцене!$AE$73:$AE$102)</f>
        <v>#DIV/0!</v>
      </c>
      <c r="E70" s="17"/>
      <c r="F70" s="17"/>
      <c r="G70" s="17"/>
      <c r="H70" s="338"/>
      <c r="I70" s="338"/>
      <c r="J70" s="17"/>
      <c r="K70" s="17"/>
    </row>
    <row r="71" spans="1:11" ht="13.5" thickTop="1" x14ac:dyDescent="0.2">
      <c r="B71" s="17"/>
      <c r="C71" s="17"/>
      <c r="D71" s="17"/>
      <c r="E71" s="17"/>
      <c r="F71" s="17"/>
      <c r="G71" s="17"/>
      <c r="H71" s="338"/>
      <c r="I71" s="338"/>
      <c r="J71" s="17"/>
      <c r="K71" s="17"/>
    </row>
    <row r="72" spans="1:11" ht="13.5" thickBot="1" x14ac:dyDescent="0.25">
      <c r="B72" s="17"/>
      <c r="C72" s="17"/>
      <c r="D72" s="17"/>
      <c r="E72" s="17"/>
      <c r="F72" s="17"/>
      <c r="G72" s="17"/>
      <c r="H72" s="338"/>
      <c r="I72" s="338"/>
      <c r="J72" s="17"/>
      <c r="K72" s="17"/>
    </row>
    <row r="73" spans="1:11" ht="14.25" thickTop="1" thickBot="1" x14ac:dyDescent="0.25">
      <c r="B73" s="52" t="s">
        <v>18</v>
      </c>
      <c r="C73" s="53" t="s">
        <v>16</v>
      </c>
      <c r="D73" s="103" t="s">
        <v>20</v>
      </c>
      <c r="E73" s="17"/>
      <c r="F73" s="17"/>
      <c r="G73" s="17"/>
      <c r="H73" s="338"/>
      <c r="I73" s="338"/>
      <c r="J73" s="17"/>
      <c r="K73" s="17"/>
    </row>
    <row r="74" spans="1:11" ht="13.5" thickTop="1" x14ac:dyDescent="0.2">
      <c r="B74" s="64" t="s">
        <v>5</v>
      </c>
      <c r="C74" s="65">
        <f>Оцене!Z103</f>
        <v>0</v>
      </c>
      <c r="D74" s="66" t="e">
        <f>C74/COUNT(Оцене!$AE$73:$AE$102)</f>
        <v>#DIV/0!</v>
      </c>
      <c r="E74" s="17"/>
      <c r="F74" s="17"/>
      <c r="G74" s="17"/>
      <c r="H74" s="17"/>
      <c r="I74" s="17"/>
      <c r="J74" s="17"/>
      <c r="K74" s="17"/>
    </row>
    <row r="75" spans="1:11" ht="13.5" thickBot="1" x14ac:dyDescent="0.25">
      <c r="B75" s="104" t="s">
        <v>6</v>
      </c>
      <c r="C75" s="101">
        <f>Оцене!AA103</f>
        <v>0</v>
      </c>
      <c r="D75" s="105" t="e">
        <f>C75/COUNT(Оцене!$AE$73:$AE$102)</f>
        <v>#DIV/0!</v>
      </c>
      <c r="E75" s="17"/>
      <c r="F75" s="17"/>
      <c r="G75" s="17"/>
      <c r="H75" s="17"/>
      <c r="I75" s="17"/>
      <c r="J75" s="17"/>
      <c r="K75" s="17"/>
    </row>
    <row r="76" spans="1:11" ht="14.25" thickTop="1" thickBot="1" x14ac:dyDescent="0.25">
      <c r="B76" s="106" t="s">
        <v>19</v>
      </c>
      <c r="C76" s="107">
        <f>SUM(C74:C75)</f>
        <v>0</v>
      </c>
      <c r="D76" s="108" t="e">
        <f>C76/COUNT(Оцене!$AE$73:$AE$102)</f>
        <v>#DIV/0!</v>
      </c>
      <c r="E76" s="17"/>
      <c r="F76" s="17"/>
      <c r="G76" s="17"/>
      <c r="H76" s="17"/>
      <c r="I76" s="17"/>
      <c r="J76" s="17"/>
      <c r="K76" s="17"/>
    </row>
    <row r="77" spans="1:11" ht="13.5" thickTop="1" x14ac:dyDescent="0.2"/>
    <row r="80" spans="1:11" ht="36.75" thickBot="1" x14ac:dyDescent="0.25">
      <c r="A80" s="197" t="s">
        <v>86</v>
      </c>
      <c r="B80" s="319"/>
      <c r="C80" s="319"/>
      <c r="D80" s="319"/>
      <c r="E80" s="17"/>
      <c r="F80" s="17" t="s">
        <v>47</v>
      </c>
      <c r="G80" s="17"/>
      <c r="H80" s="17"/>
      <c r="I80" s="17"/>
      <c r="J80" s="337" t="str">
        <f>Оцене!A1</f>
        <v>5. разред</v>
      </c>
      <c r="K80" s="337"/>
    </row>
    <row r="81" spans="2:11" ht="14.25" thickTop="1" thickBot="1" x14ac:dyDescent="0.25">
      <c r="B81" s="52" t="s">
        <v>39</v>
      </c>
      <c r="C81" s="53" t="s">
        <v>16</v>
      </c>
      <c r="D81" s="54" t="s">
        <v>17</v>
      </c>
      <c r="E81" s="17"/>
      <c r="F81" s="55" t="s">
        <v>22</v>
      </c>
      <c r="G81" s="56"/>
      <c r="H81" s="57" t="s">
        <v>16</v>
      </c>
      <c r="I81" s="322" t="s">
        <v>45</v>
      </c>
      <c r="J81" s="323"/>
      <c r="K81" s="324"/>
    </row>
    <row r="82" spans="2:11" ht="14.25" thickTop="1" thickBot="1" x14ac:dyDescent="0.25">
      <c r="B82" s="58" t="s">
        <v>35</v>
      </c>
      <c r="C82" s="59">
        <f>C4+C30+C56</f>
        <v>0</v>
      </c>
      <c r="D82" s="60"/>
      <c r="E82" s="17"/>
      <c r="F82" s="61" t="s">
        <v>23</v>
      </c>
      <c r="G82" s="62">
        <v>5</v>
      </c>
      <c r="H82" s="63">
        <f>H4+H30+H56</f>
        <v>0</v>
      </c>
      <c r="I82" s="325"/>
      <c r="J82" s="326"/>
      <c r="K82" s="327"/>
    </row>
    <row r="83" spans="2:11" ht="13.5" thickTop="1" x14ac:dyDescent="0.2">
      <c r="B83" s="64" t="s">
        <v>11</v>
      </c>
      <c r="C83" s="65">
        <f>SUM(C5,C31,C57)</f>
        <v>0</v>
      </c>
      <c r="D83" s="66" t="e">
        <f>C83*100/C82</f>
        <v>#DIV/0!</v>
      </c>
      <c r="E83" s="17"/>
      <c r="F83" s="67" t="s">
        <v>24</v>
      </c>
      <c r="G83" s="68">
        <v>4</v>
      </c>
      <c r="H83" s="169">
        <f>H5+H31+H57</f>
        <v>0</v>
      </c>
      <c r="I83" s="328" t="s">
        <v>91</v>
      </c>
      <c r="J83" s="329"/>
      <c r="K83" s="330"/>
    </row>
    <row r="84" spans="2:11" x14ac:dyDescent="0.2">
      <c r="B84" s="70" t="s">
        <v>12</v>
      </c>
      <c r="C84" s="71">
        <f>SUM(C6,C32,C58)</f>
        <v>0</v>
      </c>
      <c r="D84" s="72" t="e">
        <f>C84*100/C82</f>
        <v>#DIV/0!</v>
      </c>
      <c r="E84" s="17"/>
      <c r="F84" s="67" t="s">
        <v>25</v>
      </c>
      <c r="G84" s="68">
        <v>3</v>
      </c>
      <c r="H84" s="169">
        <f>H6+H32+H58</f>
        <v>0</v>
      </c>
      <c r="I84" s="328" t="s">
        <v>90</v>
      </c>
      <c r="J84" s="329"/>
      <c r="K84" s="330"/>
    </row>
    <row r="85" spans="2:11" x14ac:dyDescent="0.2">
      <c r="B85" s="70" t="s">
        <v>10</v>
      </c>
      <c r="C85" s="71">
        <f>SUM(C7,C33,C59)</f>
        <v>0</v>
      </c>
      <c r="D85" s="72" t="e">
        <f>C85*100/C82</f>
        <v>#DIV/0!</v>
      </c>
      <c r="E85" s="17"/>
      <c r="F85" s="67" t="s">
        <v>26</v>
      </c>
      <c r="G85" s="68">
        <v>2</v>
      </c>
      <c r="H85" s="169">
        <f>H7+H33+H59</f>
        <v>0</v>
      </c>
      <c r="I85" s="328" t="s">
        <v>43</v>
      </c>
      <c r="J85" s="329"/>
      <c r="K85" s="330"/>
    </row>
    <row r="86" spans="2:11" ht="13.5" thickBot="1" x14ac:dyDescent="0.25">
      <c r="B86" s="70" t="s">
        <v>13</v>
      </c>
      <c r="C86" s="71">
        <f>SUM(C8,C34,C60)</f>
        <v>0</v>
      </c>
      <c r="D86" s="72" t="e">
        <f>C86*100/C82</f>
        <v>#DIV/0!</v>
      </c>
      <c r="E86" s="17"/>
      <c r="F86" s="73" t="s">
        <v>27</v>
      </c>
      <c r="G86" s="74">
        <v>1</v>
      </c>
      <c r="H86" s="169">
        <f>H8+H34+H60</f>
        <v>0</v>
      </c>
      <c r="I86" s="331" t="s">
        <v>44</v>
      </c>
      <c r="J86" s="332"/>
      <c r="K86" s="333"/>
    </row>
    <row r="87" spans="2:11" ht="14.25" thickTop="1" thickBot="1" x14ac:dyDescent="0.25">
      <c r="B87" s="76" t="s">
        <v>41</v>
      </c>
      <c r="C87" s="77">
        <f>SUM(C83:C86)</f>
        <v>0</v>
      </c>
      <c r="D87" s="78" t="e">
        <f>SUM(D83:D86)</f>
        <v>#DIV/0!</v>
      </c>
      <c r="E87" s="17"/>
      <c r="F87" s="320"/>
      <c r="G87" s="321"/>
      <c r="H87" s="79">
        <f>SUM(H83:H86)</f>
        <v>0</v>
      </c>
      <c r="I87" s="334" t="s">
        <v>46</v>
      </c>
      <c r="J87" s="335"/>
      <c r="K87" s="336"/>
    </row>
    <row r="88" spans="2:11" ht="13.5" thickTop="1" x14ac:dyDescent="0.2">
      <c r="B88" s="80" t="s">
        <v>28</v>
      </c>
      <c r="C88" s="81">
        <f>SUM(C10,C36,C62)</f>
        <v>0</v>
      </c>
      <c r="D88" s="82" t="e">
        <f>C88*100/C82</f>
        <v>#DIV/0!</v>
      </c>
      <c r="E88" s="17"/>
      <c r="F88" s="170"/>
      <c r="G88" s="170"/>
      <c r="H88" s="63"/>
      <c r="I88" s="83"/>
      <c r="J88" s="17"/>
      <c r="K88" s="17"/>
    </row>
    <row r="89" spans="2:11" x14ac:dyDescent="0.2">
      <c r="B89" s="84" t="s">
        <v>29</v>
      </c>
      <c r="C89" s="85">
        <f>SUM(C11,C37,C63)</f>
        <v>0</v>
      </c>
      <c r="D89" s="86" t="e">
        <f>C89*100/C82</f>
        <v>#DIV/0!</v>
      </c>
      <c r="E89" s="87"/>
      <c r="F89" s="83"/>
      <c r="G89" s="83"/>
      <c r="H89" s="83"/>
      <c r="I89" s="17"/>
      <c r="J89" s="17"/>
      <c r="K89" s="17"/>
    </row>
    <row r="90" spans="2:11" ht="13.5" thickBot="1" x14ac:dyDescent="0.25">
      <c r="B90" s="88" t="s">
        <v>33</v>
      </c>
      <c r="C90" s="85">
        <f>SUM(C12,C38,C64)</f>
        <v>0</v>
      </c>
      <c r="D90" s="89" t="e">
        <f>C90*100/C82</f>
        <v>#DIV/0!</v>
      </c>
      <c r="E90" s="17"/>
      <c r="F90" s="17"/>
      <c r="G90" s="17"/>
      <c r="H90" s="17"/>
      <c r="I90" s="17"/>
      <c r="J90" s="17"/>
      <c r="K90" s="17"/>
    </row>
    <row r="91" spans="2:11" ht="13.5" thickTop="1" x14ac:dyDescent="0.2">
      <c r="B91" s="90" t="s">
        <v>42</v>
      </c>
      <c r="C91" s="77">
        <f>SUM(C88:C90)</f>
        <v>0</v>
      </c>
      <c r="D91" s="91" t="e">
        <f>SUM(D88:D90)</f>
        <v>#DIV/0!</v>
      </c>
      <c r="E91" s="17"/>
      <c r="F91" s="17"/>
      <c r="G91" s="17"/>
      <c r="H91" s="17"/>
      <c r="I91" s="17"/>
      <c r="J91" s="17"/>
      <c r="K91" s="17"/>
    </row>
    <row r="92" spans="2:11" ht="13.5" thickBot="1" x14ac:dyDescent="0.25">
      <c r="B92" s="92" t="s">
        <v>40</v>
      </c>
      <c r="C92" s="93">
        <f>SUM(C14,C40,C66)</f>
        <v>0</v>
      </c>
      <c r="D92" s="94" t="e">
        <f>C92*100/C82</f>
        <v>#DIV/0!</v>
      </c>
      <c r="E92" s="17"/>
      <c r="F92" s="17"/>
      <c r="G92" s="17"/>
      <c r="H92" s="17"/>
      <c r="I92" s="17"/>
      <c r="J92" s="17"/>
      <c r="K92" s="17"/>
    </row>
    <row r="93" spans="2:11" ht="14.25" thickTop="1" thickBot="1" x14ac:dyDescent="0.25">
      <c r="B93" s="63"/>
      <c r="C93" s="17"/>
      <c r="D93" s="95"/>
      <c r="E93" s="83"/>
      <c r="F93" s="17"/>
      <c r="G93" s="17"/>
      <c r="H93" s="17"/>
      <c r="I93" s="17"/>
      <c r="J93" s="17"/>
      <c r="K93" s="17"/>
    </row>
    <row r="94" spans="2:11" ht="13.5" thickTop="1" x14ac:dyDescent="0.2">
      <c r="B94" s="96" t="s">
        <v>30</v>
      </c>
      <c r="C94" s="65">
        <f>SUM(C16,C42,C68)</f>
        <v>0</v>
      </c>
      <c r="D94" s="97" t="e">
        <f>C94*100/C82</f>
        <v>#DIV/0!</v>
      </c>
      <c r="E94" s="17"/>
      <c r="F94" s="17"/>
      <c r="G94" s="17"/>
      <c r="H94" s="338"/>
      <c r="I94" s="338"/>
      <c r="J94" s="17"/>
      <c r="K94" s="17"/>
    </row>
    <row r="95" spans="2:11" x14ac:dyDescent="0.2">
      <c r="B95" s="98" t="s">
        <v>31</v>
      </c>
      <c r="C95" s="71">
        <f>SUM(C17,C43,C69)</f>
        <v>0</v>
      </c>
      <c r="D95" s="99" t="e">
        <f>C95*100/C82</f>
        <v>#DIV/0!</v>
      </c>
      <c r="E95" s="17"/>
      <c r="F95" s="17"/>
      <c r="G95" s="17"/>
      <c r="H95" s="338"/>
      <c r="I95" s="338"/>
      <c r="J95" s="17"/>
      <c r="K95" s="17"/>
    </row>
    <row r="96" spans="2:11" ht="13.5" thickBot="1" x14ac:dyDescent="0.25">
      <c r="B96" s="100" t="s">
        <v>32</v>
      </c>
      <c r="C96" s="101">
        <f>SUM(C18,C44,C70)</f>
        <v>0</v>
      </c>
      <c r="D96" s="102" t="e">
        <f>C96*100/C82</f>
        <v>#DIV/0!</v>
      </c>
      <c r="E96" s="17"/>
      <c r="F96" s="17"/>
      <c r="G96" s="17"/>
      <c r="H96" s="338"/>
      <c r="I96" s="338"/>
      <c r="J96" s="17"/>
      <c r="K96" s="17"/>
    </row>
    <row r="97" spans="2:11" ht="13.5" thickTop="1" x14ac:dyDescent="0.2">
      <c r="B97" s="17"/>
      <c r="C97" s="17"/>
      <c r="D97" s="17"/>
      <c r="E97" s="17"/>
      <c r="F97" s="17"/>
      <c r="G97" s="17"/>
      <c r="H97" s="338"/>
      <c r="I97" s="338"/>
      <c r="J97" s="17"/>
      <c r="K97" s="17"/>
    </row>
    <row r="98" spans="2:11" ht="13.5" thickBot="1" x14ac:dyDescent="0.25">
      <c r="B98" s="17"/>
      <c r="C98" s="17"/>
      <c r="D98" s="17"/>
      <c r="E98" s="17"/>
      <c r="F98" s="17"/>
      <c r="G98" s="17"/>
      <c r="H98" s="338"/>
      <c r="I98" s="338"/>
      <c r="J98" s="17"/>
      <c r="K98" s="17"/>
    </row>
    <row r="99" spans="2:11" ht="14.25" thickTop="1" thickBot="1" x14ac:dyDescent="0.25">
      <c r="B99" s="52" t="s">
        <v>18</v>
      </c>
      <c r="C99" s="53" t="s">
        <v>16</v>
      </c>
      <c r="D99" s="103" t="s">
        <v>20</v>
      </c>
      <c r="E99" s="17"/>
      <c r="F99" s="17"/>
      <c r="G99" s="17"/>
      <c r="H99" s="338"/>
      <c r="I99" s="338"/>
      <c r="J99" s="17"/>
      <c r="K99" s="17"/>
    </row>
    <row r="100" spans="2:11" ht="13.5" thickTop="1" x14ac:dyDescent="0.2">
      <c r="B100" s="64" t="s">
        <v>5</v>
      </c>
      <c r="C100" s="65">
        <f>SUM(C22,C48,C74)</f>
        <v>0</v>
      </c>
      <c r="D100" s="66" t="e">
        <f>C100/C82</f>
        <v>#DIV/0!</v>
      </c>
      <c r="E100" s="17"/>
      <c r="F100" s="17"/>
      <c r="G100" s="17"/>
      <c r="H100" s="17"/>
      <c r="I100" s="17"/>
      <c r="J100" s="17"/>
      <c r="K100" s="17"/>
    </row>
    <row r="101" spans="2:11" ht="13.5" thickBot="1" x14ac:dyDescent="0.25">
      <c r="B101" s="104" t="s">
        <v>6</v>
      </c>
      <c r="C101" s="101">
        <f>SUM(C23,C49,C75)</f>
        <v>0</v>
      </c>
      <c r="D101" s="105" t="e">
        <f>C101/C82</f>
        <v>#DIV/0!</v>
      </c>
      <c r="E101" s="17"/>
      <c r="F101" s="17"/>
      <c r="G101" s="17"/>
      <c r="H101" s="17"/>
      <c r="I101" s="17"/>
      <c r="J101" s="17"/>
      <c r="K101" s="17"/>
    </row>
    <row r="102" spans="2:11" ht="14.25" thickTop="1" thickBot="1" x14ac:dyDescent="0.25">
      <c r="B102" s="106" t="s">
        <v>19</v>
      </c>
      <c r="C102" s="107">
        <f>SUM(C100:C101)</f>
        <v>0</v>
      </c>
      <c r="D102" s="108" t="e">
        <f>C102/C82</f>
        <v>#DIV/0!</v>
      </c>
      <c r="E102" s="17"/>
      <c r="F102" s="17"/>
      <c r="G102" s="17"/>
      <c r="H102" s="17"/>
      <c r="I102" s="17"/>
      <c r="J102" s="17"/>
      <c r="K102" s="17"/>
    </row>
    <row r="103" spans="2:11" ht="13.5" thickTop="1" x14ac:dyDescent="0.2"/>
  </sheetData>
  <sheetProtection password="C7B8" sheet="1" objects="1" scenarios="1"/>
  <mergeCells count="44">
    <mergeCell ref="H94:I99"/>
    <mergeCell ref="I84:K84"/>
    <mergeCell ref="I85:K85"/>
    <mergeCell ref="I86:K86"/>
    <mergeCell ref="F87:G87"/>
    <mergeCell ref="I87:K87"/>
    <mergeCell ref="H68:I73"/>
    <mergeCell ref="B80:D80"/>
    <mergeCell ref="I81:K81"/>
    <mergeCell ref="I82:K82"/>
    <mergeCell ref="I83:K83"/>
    <mergeCell ref="J80:K80"/>
    <mergeCell ref="I58:K58"/>
    <mergeCell ref="I59:K59"/>
    <mergeCell ref="I60:K60"/>
    <mergeCell ref="F61:G61"/>
    <mergeCell ref="I61:K61"/>
    <mergeCell ref="H42:I47"/>
    <mergeCell ref="B54:D54"/>
    <mergeCell ref="I55:K55"/>
    <mergeCell ref="I56:K56"/>
    <mergeCell ref="I57:K57"/>
    <mergeCell ref="J54:K54"/>
    <mergeCell ref="I33:K33"/>
    <mergeCell ref="I34:K34"/>
    <mergeCell ref="F35:G35"/>
    <mergeCell ref="I35:K35"/>
    <mergeCell ref="H16:I21"/>
    <mergeCell ref="B28:D28"/>
    <mergeCell ref="I29:K29"/>
    <mergeCell ref="I30:K30"/>
    <mergeCell ref="I31:K31"/>
    <mergeCell ref="I32:K32"/>
    <mergeCell ref="J28:K28"/>
    <mergeCell ref="B2:D2"/>
    <mergeCell ref="F9:G9"/>
    <mergeCell ref="I3:K3"/>
    <mergeCell ref="I4:K4"/>
    <mergeCell ref="I5:K5"/>
    <mergeCell ref="I6:K6"/>
    <mergeCell ref="I7:K7"/>
    <mergeCell ref="I8:K8"/>
    <mergeCell ref="I9:K9"/>
    <mergeCell ref="J2:K2"/>
  </mergeCells>
  <phoneticPr fontId="2" type="noConversion"/>
  <pageMargins left="0.25" right="0.25" top="0.5" bottom="0.5" header="0.5" footer="0.5"/>
  <pageSetup paperSize="9" scale="71" orientation="landscape" r:id="rId1"/>
  <headerFooter alignWithMargins="0"/>
  <rowBreaks count="3" manualBreakCount="3">
    <brk id="26" max="16383" man="1"/>
    <brk id="52" max="16383" man="1"/>
    <brk id="78" max="16383" man="1"/>
  </rowBreaks>
  <ignoredErrors>
    <ignoredError sqref="D14 D5:D8 D10:D12 D16:D18 D22:D24" evalError="1"/>
    <ignoredError sqref="C9" formula="1"/>
    <ignoredError sqref="D9 D13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00B050"/>
  </sheetPr>
  <dimension ref="A1:U86"/>
  <sheetViews>
    <sheetView showGridLines="0" workbookViewId="0">
      <selection sqref="A1:B1"/>
    </sheetView>
  </sheetViews>
  <sheetFormatPr defaultRowHeight="12.75" x14ac:dyDescent="0.2"/>
  <cols>
    <col min="1" max="1" width="12" customWidth="1"/>
    <col min="2" max="2" width="5.85546875" customWidth="1"/>
    <col min="3" max="19" width="5.28515625" customWidth="1"/>
    <col min="20" max="20" width="5" customWidth="1"/>
  </cols>
  <sheetData>
    <row r="1" spans="1:21" ht="27" customHeight="1" thickBot="1" x14ac:dyDescent="0.25">
      <c r="A1" s="337" t="str">
        <f>Оцене!A1</f>
        <v>5. разред</v>
      </c>
      <c r="B1" s="337"/>
      <c r="C1" s="17"/>
      <c r="D1" s="17"/>
      <c r="E1" s="17"/>
      <c r="F1" s="162"/>
      <c r="G1" s="17"/>
      <c r="H1" s="17"/>
      <c r="I1" s="18"/>
      <c r="J1" s="17"/>
      <c r="K1" s="18"/>
      <c r="L1" s="18"/>
      <c r="M1" s="18"/>
      <c r="N1" s="18"/>
      <c r="O1" s="17"/>
      <c r="P1" s="17"/>
      <c r="Q1" s="17"/>
      <c r="R1" s="17"/>
      <c r="S1" s="389" t="s">
        <v>87</v>
      </c>
      <c r="T1" s="389"/>
      <c r="U1" s="389"/>
    </row>
    <row r="2" spans="1:21" ht="134.25" customHeight="1" thickTop="1" thickBot="1" x14ac:dyDescent="0.25">
      <c r="A2" s="346" t="s">
        <v>21</v>
      </c>
      <c r="B2" s="347"/>
      <c r="C2" s="19" t="str">
        <f>Оцене!C2</f>
        <v>Српски језик</v>
      </c>
      <c r="D2" s="20" t="str">
        <f>Оцене!D2</f>
        <v>Српски као нематерњи језик</v>
      </c>
      <c r="E2" s="20" t="str">
        <f>Оцене!E2</f>
        <v xml:space="preserve">Енглески језик </v>
      </c>
      <c r="F2" s="20" t="str">
        <f>Оцене!F2</f>
        <v>Историја</v>
      </c>
      <c r="G2" s="20" t="str">
        <f>Оцене!G2</f>
        <v>Географија</v>
      </c>
      <c r="H2" s="21" t="str">
        <f>Оцене!H2</f>
        <v>Биологија</v>
      </c>
      <c r="I2" s="22" t="str">
        <f>Оцене!I2</f>
        <v>Математика</v>
      </c>
      <c r="J2" s="21" t="str">
        <f>Оцене!J2</f>
        <v>Информатика и рачунарство</v>
      </c>
      <c r="K2" s="22" t="str">
        <f>Оцене!K2</f>
        <v>Техника и технологија</v>
      </c>
      <c r="L2" s="23" t="str">
        <f>Оцене!L2</f>
        <v>Ликовна култура</v>
      </c>
      <c r="M2" s="23" t="str">
        <f>Оцене!M2</f>
        <v>Музичка култура</v>
      </c>
      <c r="N2" s="23" t="str">
        <f>Оцене!N2</f>
        <v>Физичко и здр. васпитање</v>
      </c>
      <c r="O2" s="20" t="str">
        <f>Оцене!O2</f>
        <v>Немачки језик</v>
      </c>
      <c r="P2" s="20" t="str">
        <f>Оцене!P2</f>
        <v>Француски језик</v>
      </c>
      <c r="Q2" s="20">
        <f>Оцене!Q2</f>
        <v>0</v>
      </c>
      <c r="R2" s="20">
        <f>Оцене!R2</f>
        <v>0</v>
      </c>
      <c r="S2" s="165">
        <f>Оцене!S2</f>
        <v>0</v>
      </c>
      <c r="T2" s="154" t="str">
        <f>Оцене!Y2</f>
        <v>Владање</v>
      </c>
      <c r="U2" s="159" t="s">
        <v>38</v>
      </c>
    </row>
    <row r="3" spans="1:21" s="2" customFormat="1" ht="13.5" thickTop="1" x14ac:dyDescent="0.2">
      <c r="A3" s="24" t="s">
        <v>11</v>
      </c>
      <c r="B3" s="25">
        <v>5</v>
      </c>
      <c r="C3" s="26">
        <f>COUNTIF(Оцене!C$3:C$32,$B3)</f>
        <v>0</v>
      </c>
      <c r="D3" s="27">
        <f>COUNTIF(Оцене!D$3:D$32,$B3)</f>
        <v>0</v>
      </c>
      <c r="E3" s="27">
        <f>COUNTIF(Оцене!E$3:E$32,$B3)</f>
        <v>0</v>
      </c>
      <c r="F3" s="27">
        <f>COUNTIF(Оцене!F$3:F$32,$B3)</f>
        <v>0</v>
      </c>
      <c r="G3" s="27">
        <f>COUNTIF(Оцене!G$3:G$32,$B3)</f>
        <v>0</v>
      </c>
      <c r="H3" s="27">
        <f>COUNTIF(Оцене!H$3:H$32,$B3)</f>
        <v>0</v>
      </c>
      <c r="I3" s="27">
        <f>COUNTIF(Оцене!I$3:I$32,$B3)</f>
        <v>0</v>
      </c>
      <c r="J3" s="27">
        <f>COUNTIF(Оцене!J$3:J$32,$B3)</f>
        <v>0</v>
      </c>
      <c r="K3" s="27">
        <f>COUNTIF(Оцене!K$3:K$32,$B3)</f>
        <v>0</v>
      </c>
      <c r="L3" s="27">
        <f>COUNTIF(Оцене!L$3:L$32,$B3)</f>
        <v>0</v>
      </c>
      <c r="M3" s="27">
        <f>COUNTIF(Оцене!M$3:M$32,$B3)</f>
        <v>0</v>
      </c>
      <c r="N3" s="27">
        <f>COUNTIF(Оцене!N$3:N$32,$B3)</f>
        <v>0</v>
      </c>
      <c r="O3" s="27">
        <f>COUNTIF(Оцене!O$3:O$32,$B3)</f>
        <v>0</v>
      </c>
      <c r="P3" s="27">
        <f>COUNTIF(Оцене!P$3:P$32,$B3)</f>
        <v>0</v>
      </c>
      <c r="Q3" s="27">
        <f>COUNTIF(Оцене!Q$3:Q$32,$B3)</f>
        <v>0</v>
      </c>
      <c r="R3" s="27">
        <f>COUNTIF(Оцене!R$3:R$32,$B3)</f>
        <v>0</v>
      </c>
      <c r="S3" s="27">
        <f>COUNTIF(Оцене!S$3:S$32,$B3)</f>
        <v>0</v>
      </c>
      <c r="T3" s="180">
        <f>COUNTIF(Оцене!Y$3:Y$32,$B3)</f>
        <v>0</v>
      </c>
      <c r="U3" s="182">
        <f t="shared" ref="U3:U10" si="0">SUM(C3:P3)</f>
        <v>0</v>
      </c>
    </row>
    <row r="4" spans="1:21" s="2" customFormat="1" x14ac:dyDescent="0.2">
      <c r="A4" s="29" t="s">
        <v>12</v>
      </c>
      <c r="B4" s="30">
        <v>4</v>
      </c>
      <c r="C4" s="31">
        <f>COUNTIF(Оцене!C$3:C$32,$B4)</f>
        <v>0</v>
      </c>
      <c r="D4" s="32">
        <f>COUNTIF(Оцене!D$3:D$32,$B4)</f>
        <v>0</v>
      </c>
      <c r="E4" s="32">
        <f>COUNTIF(Оцене!E$3:E$32,$B4)</f>
        <v>0</v>
      </c>
      <c r="F4" s="32">
        <f>COUNTIF(Оцене!F$3:F$32,$B4)</f>
        <v>0</v>
      </c>
      <c r="G4" s="32">
        <f>COUNTIF(Оцене!G$3:G$32,$B4)</f>
        <v>0</v>
      </c>
      <c r="H4" s="32">
        <f>COUNTIF(Оцене!H$3:H$32,$B4)</f>
        <v>0</v>
      </c>
      <c r="I4" s="32">
        <f>COUNTIF(Оцене!I$3:I$32,$B4)</f>
        <v>0</v>
      </c>
      <c r="J4" s="32">
        <f>COUNTIF(Оцене!J$3:J$32,$B4)</f>
        <v>0</v>
      </c>
      <c r="K4" s="32">
        <f>COUNTIF(Оцене!K$3:K$32,$B4)</f>
        <v>0</v>
      </c>
      <c r="L4" s="32">
        <f>COUNTIF(Оцене!L$3:L$32,$B4)</f>
        <v>0</v>
      </c>
      <c r="M4" s="32">
        <f>COUNTIF(Оцене!M$3:M$32,$B4)</f>
        <v>0</v>
      </c>
      <c r="N4" s="32">
        <f>COUNTIF(Оцене!N$3:N$32,$B4)</f>
        <v>0</v>
      </c>
      <c r="O4" s="32">
        <f>COUNTIF(Оцене!O$3:O$32,$B4)</f>
        <v>0</v>
      </c>
      <c r="P4" s="32">
        <f>COUNTIF(Оцене!P$3:P$32,$B4)</f>
        <v>0</v>
      </c>
      <c r="Q4" s="32">
        <f>COUNTIF(Оцене!Q$3:Q$32,$B4)</f>
        <v>0</v>
      </c>
      <c r="R4" s="32">
        <f>COUNTIF(Оцене!R$3:R$32,$B4)</f>
        <v>0</v>
      </c>
      <c r="S4" s="32">
        <f>COUNTIF(Оцене!S$3:S$32,$B4)</f>
        <v>0</v>
      </c>
      <c r="T4" s="181">
        <f>COUNTIF(Оцене!Y$3:Y$32,$B4)</f>
        <v>0</v>
      </c>
      <c r="U4" s="158">
        <f t="shared" si="0"/>
        <v>0</v>
      </c>
    </row>
    <row r="5" spans="1:21" s="2" customFormat="1" x14ac:dyDescent="0.2">
      <c r="A5" s="33" t="s">
        <v>10</v>
      </c>
      <c r="B5" s="30">
        <v>3</v>
      </c>
      <c r="C5" s="31">
        <f>COUNTIF(Оцене!C$3:C$32,$B5)</f>
        <v>0</v>
      </c>
      <c r="D5" s="32">
        <f>COUNTIF(Оцене!D$3:D$32,$B5)</f>
        <v>0</v>
      </c>
      <c r="E5" s="32">
        <f>COUNTIF(Оцене!E$3:E$32,$B5)</f>
        <v>0</v>
      </c>
      <c r="F5" s="32">
        <f>COUNTIF(Оцене!F$3:F$32,$B5)</f>
        <v>0</v>
      </c>
      <c r="G5" s="32">
        <f>COUNTIF(Оцене!G$3:G$32,$B5)</f>
        <v>0</v>
      </c>
      <c r="H5" s="32">
        <f>COUNTIF(Оцене!H$3:H$32,$B5)</f>
        <v>0</v>
      </c>
      <c r="I5" s="32">
        <f>COUNTIF(Оцене!I$3:I$32,$B5)</f>
        <v>0</v>
      </c>
      <c r="J5" s="32">
        <f>COUNTIF(Оцене!J$3:J$32,$B5)</f>
        <v>0</v>
      </c>
      <c r="K5" s="32">
        <f>COUNTIF(Оцене!K$3:K$32,$B5)</f>
        <v>0</v>
      </c>
      <c r="L5" s="32">
        <f>COUNTIF(Оцене!L$3:L$32,$B5)</f>
        <v>0</v>
      </c>
      <c r="M5" s="32">
        <f>COUNTIF(Оцене!M$3:M$32,$B5)</f>
        <v>0</v>
      </c>
      <c r="N5" s="32">
        <f>COUNTIF(Оцене!N$3:N$32,$B5)</f>
        <v>0</v>
      </c>
      <c r="O5" s="32">
        <f>COUNTIF(Оцене!O$3:O$32,$B5)</f>
        <v>0</v>
      </c>
      <c r="P5" s="32">
        <f>COUNTIF(Оцене!P$3:P$32,$B5)</f>
        <v>0</v>
      </c>
      <c r="Q5" s="32">
        <f>COUNTIF(Оцене!Q$3:Q$32,$B5)</f>
        <v>0</v>
      </c>
      <c r="R5" s="32">
        <f>COUNTIF(Оцене!R$3:R$32,$B5)</f>
        <v>0</v>
      </c>
      <c r="S5" s="32">
        <f>COUNTIF(Оцене!S$3:S$32,$B5)</f>
        <v>0</v>
      </c>
      <c r="T5" s="181">
        <f>COUNTIF(Оцене!Y$3:Y$32,$B5)</f>
        <v>0</v>
      </c>
      <c r="U5" s="158">
        <f t="shared" si="0"/>
        <v>0</v>
      </c>
    </row>
    <row r="6" spans="1:21" s="2" customFormat="1" ht="13.5" thickBot="1" x14ac:dyDescent="0.25">
      <c r="A6" s="34" t="s">
        <v>13</v>
      </c>
      <c r="B6" s="35">
        <v>2</v>
      </c>
      <c r="C6" s="31">
        <f>COUNTIF(Оцене!C$3:C$32,$B6)</f>
        <v>0</v>
      </c>
      <c r="D6" s="32">
        <f>COUNTIF(Оцене!D$3:D$32,$B6)</f>
        <v>0</v>
      </c>
      <c r="E6" s="36">
        <f>COUNTIF(Оцене!E$3:E$32,$B6)</f>
        <v>0</v>
      </c>
      <c r="F6" s="32">
        <f>COUNTIF(Оцене!F$3:F$32,$B6)</f>
        <v>0</v>
      </c>
      <c r="G6" s="32">
        <f>COUNTIF(Оцене!G$3:G$32,$B6)</f>
        <v>0</v>
      </c>
      <c r="H6" s="32">
        <f>COUNTIF(Оцене!H$3:H$32,$B6)</f>
        <v>0</v>
      </c>
      <c r="I6" s="32">
        <f>COUNTIF(Оцене!I$3:I$32,$B6)</f>
        <v>0</v>
      </c>
      <c r="J6" s="32">
        <f>COUNTIF(Оцене!J$3:J$32,$B6)</f>
        <v>0</v>
      </c>
      <c r="K6" s="32">
        <f>COUNTIF(Оцене!K$3:K$32,$B6)</f>
        <v>0</v>
      </c>
      <c r="L6" s="32">
        <f>COUNTIF(Оцене!L$3:L$32,$B6)</f>
        <v>0</v>
      </c>
      <c r="M6" s="32">
        <f>COUNTIF(Оцене!M$3:M$32,$B6)</f>
        <v>0</v>
      </c>
      <c r="N6" s="32">
        <f>COUNTIF(Оцене!N$3:N$32,$B6)</f>
        <v>0</v>
      </c>
      <c r="O6" s="32">
        <f>COUNTIF(Оцене!O$3:O$32,$B6)</f>
        <v>0</v>
      </c>
      <c r="P6" s="32">
        <f>COUNTIF(Оцене!P$3:P$32,$B6)</f>
        <v>0</v>
      </c>
      <c r="Q6" s="32">
        <f>COUNTIF(Оцене!Q$3:Q$32,$B6)</f>
        <v>0</v>
      </c>
      <c r="R6" s="32">
        <f>COUNTIF(Оцене!R$3:R$32,$B6)</f>
        <v>0</v>
      </c>
      <c r="S6" s="32">
        <f>COUNTIF(Оцене!S$3:S$32,$B6)</f>
        <v>0</v>
      </c>
      <c r="T6" s="181">
        <f>COUNTIF(Оцене!Y$3:Y$32,$B6)</f>
        <v>0</v>
      </c>
      <c r="U6" s="183">
        <f t="shared" si="0"/>
        <v>0</v>
      </c>
    </row>
    <row r="7" spans="1:21" s="3" customFormat="1" ht="14.25" thickTop="1" thickBot="1" x14ac:dyDescent="0.25">
      <c r="A7" s="348" t="s">
        <v>34</v>
      </c>
      <c r="B7" s="349"/>
      <c r="C7" s="37">
        <f>SUM(C3:C6)</f>
        <v>0</v>
      </c>
      <c r="D7" s="38">
        <f t="shared" ref="D7:T7" si="1">SUM(D3:D6)</f>
        <v>0</v>
      </c>
      <c r="E7" s="39">
        <f t="shared" si="1"/>
        <v>0</v>
      </c>
      <c r="F7" s="38">
        <f t="shared" si="1"/>
        <v>0</v>
      </c>
      <c r="G7" s="38">
        <f t="shared" si="1"/>
        <v>0</v>
      </c>
      <c r="H7" s="38">
        <f t="shared" si="1"/>
        <v>0</v>
      </c>
      <c r="I7" s="38">
        <f t="shared" si="1"/>
        <v>0</v>
      </c>
      <c r="J7" s="38">
        <f t="shared" si="1"/>
        <v>0</v>
      </c>
      <c r="K7" s="38">
        <f t="shared" si="1"/>
        <v>0</v>
      </c>
      <c r="L7" s="38">
        <f t="shared" si="1"/>
        <v>0</v>
      </c>
      <c r="M7" s="38">
        <f t="shared" si="1"/>
        <v>0</v>
      </c>
      <c r="N7" s="38">
        <f t="shared" si="1"/>
        <v>0</v>
      </c>
      <c r="O7" s="38">
        <f t="shared" si="1"/>
        <v>0</v>
      </c>
      <c r="P7" s="38">
        <f t="shared" si="1"/>
        <v>0</v>
      </c>
      <c r="Q7" s="38">
        <f t="shared" si="1"/>
        <v>0</v>
      </c>
      <c r="R7" s="38">
        <f t="shared" si="1"/>
        <v>0</v>
      </c>
      <c r="S7" s="38">
        <f t="shared" si="1"/>
        <v>0</v>
      </c>
      <c r="T7" s="38">
        <f t="shared" si="1"/>
        <v>0</v>
      </c>
      <c r="U7" s="160">
        <f t="shared" si="0"/>
        <v>0</v>
      </c>
    </row>
    <row r="8" spans="1:21" s="3" customFormat="1" ht="13.5" thickTop="1" x14ac:dyDescent="0.2">
      <c r="A8" s="40" t="s">
        <v>14</v>
      </c>
      <c r="B8" s="41">
        <v>1</v>
      </c>
      <c r="C8" s="42">
        <f>COUNTIF(Оцене!C$3:C$32,$B8)</f>
        <v>0</v>
      </c>
      <c r="D8" s="43">
        <f>COUNTIF(Оцене!D$3:D$32,$B8)</f>
        <v>0</v>
      </c>
      <c r="E8" s="43">
        <f>COUNTIF(Оцене!E$3:E$32,$B8)</f>
        <v>0</v>
      </c>
      <c r="F8" s="43">
        <f>COUNTIF(Оцене!F$3:F$32,$B8)</f>
        <v>0</v>
      </c>
      <c r="G8" s="43">
        <f>COUNTIF(Оцене!G$3:G$32,$B8)</f>
        <v>0</v>
      </c>
      <c r="H8" s="43">
        <f>COUNTIF(Оцене!H$3:H$32,$B8)</f>
        <v>0</v>
      </c>
      <c r="I8" s="43">
        <f>COUNTIF(Оцене!I$3:I$32,$B8)</f>
        <v>0</v>
      </c>
      <c r="J8" s="43">
        <f>COUNTIF(Оцене!J$3:J$32,$B8)</f>
        <v>0</v>
      </c>
      <c r="K8" s="43">
        <f>COUNTIF(Оцене!K$3:K$32,$B8)</f>
        <v>0</v>
      </c>
      <c r="L8" s="43">
        <f>COUNTIF(Оцене!L$3:L$32,$B8)</f>
        <v>0</v>
      </c>
      <c r="M8" s="43">
        <f>COUNTIF(Оцене!M$3:M$32,$B8)</f>
        <v>0</v>
      </c>
      <c r="N8" s="43">
        <f>COUNTIF(Оцене!N$3:N$32,$B8)</f>
        <v>0</v>
      </c>
      <c r="O8" s="43">
        <f>COUNTIF(Оцене!O$3:O$32,$B8)</f>
        <v>0</v>
      </c>
      <c r="P8" s="43">
        <f>COUNTIF(Оцене!P$3:P$32,$B8)</f>
        <v>0</v>
      </c>
      <c r="Q8" s="43">
        <f>COUNTIF(Оцене!Q$3:Q$32,$B8)</f>
        <v>0</v>
      </c>
      <c r="R8" s="43">
        <f>COUNTIF(Оцене!R$3:R$32,$B8)</f>
        <v>0</v>
      </c>
      <c r="S8" s="43">
        <f>COUNTIF(Оцене!S$3:S$32,$B8)</f>
        <v>0</v>
      </c>
      <c r="T8" s="155">
        <f>COUNTIF(Оцене!Y$3:Y$32,$B8)</f>
        <v>0</v>
      </c>
      <c r="U8" s="158">
        <f t="shared" si="0"/>
        <v>0</v>
      </c>
    </row>
    <row r="9" spans="1:21" s="3" customFormat="1" ht="13.5" thickBot="1" x14ac:dyDescent="0.25">
      <c r="A9" s="44" t="s">
        <v>15</v>
      </c>
      <c r="B9" s="45">
        <v>0</v>
      </c>
      <c r="C9" s="46">
        <f>COUNTIF(Оцене!C$3:C$32,$B9)</f>
        <v>0</v>
      </c>
      <c r="D9" s="47">
        <f>COUNTIF(Оцене!D$3:D$32,$B9)</f>
        <v>0</v>
      </c>
      <c r="E9" s="47">
        <f>COUNTIF(Оцене!E$3:E$32,$B9)</f>
        <v>0</v>
      </c>
      <c r="F9" s="47">
        <f>COUNTIF(Оцене!F$3:F$32,$B9)</f>
        <v>0</v>
      </c>
      <c r="G9" s="47">
        <f>COUNTIF(Оцене!G$3:G$32,$B9)</f>
        <v>0</v>
      </c>
      <c r="H9" s="47">
        <f>COUNTIF(Оцене!H$3:H$32,$B9)</f>
        <v>0</v>
      </c>
      <c r="I9" s="47">
        <f>COUNTIF(Оцене!I$3:I$32,$B9)</f>
        <v>0</v>
      </c>
      <c r="J9" s="47">
        <f>COUNTIF(Оцене!J$3:J$32,$B9)</f>
        <v>0</v>
      </c>
      <c r="K9" s="47">
        <f>COUNTIF(Оцене!K$3:K$32,$B9)</f>
        <v>0</v>
      </c>
      <c r="L9" s="47">
        <f>COUNTIF(Оцене!L$3:L$32,$B9)</f>
        <v>0</v>
      </c>
      <c r="M9" s="47">
        <f>COUNTIF(Оцене!M$3:M$32,$B9)</f>
        <v>0</v>
      </c>
      <c r="N9" s="47">
        <f>COUNTIF(Оцене!N$3:N$32,$B9)</f>
        <v>0</v>
      </c>
      <c r="O9" s="47">
        <f>COUNTIF(Оцене!O$3:O$32,$B9)</f>
        <v>0</v>
      </c>
      <c r="P9" s="47">
        <f>COUNTIF(Оцене!P$3:P$32,$B9)</f>
        <v>0</v>
      </c>
      <c r="Q9" s="47">
        <f>COUNTIF(Оцене!Q$3:Q$32,$B9)</f>
        <v>0</v>
      </c>
      <c r="R9" s="47">
        <f>COUNTIF(Оцене!R$3:R$32,$B9)</f>
        <v>0</v>
      </c>
      <c r="S9" s="47">
        <f>COUNTIF(Оцене!S$3:S$32,$B9)</f>
        <v>0</v>
      </c>
      <c r="T9" s="178">
        <f>COUNTIF(Оцене!Y$3:Y$32,$B9)</f>
        <v>0</v>
      </c>
      <c r="U9" s="158">
        <f t="shared" si="0"/>
        <v>0</v>
      </c>
    </row>
    <row r="10" spans="1:21" s="3" customFormat="1" ht="14.25" thickTop="1" thickBot="1" x14ac:dyDescent="0.25">
      <c r="A10" s="350" t="s">
        <v>35</v>
      </c>
      <c r="B10" s="351"/>
      <c r="C10" s="48">
        <f>SUM(C7:C9)</f>
        <v>0</v>
      </c>
      <c r="D10" s="49">
        <f t="shared" ref="D10:T10" si="2">SUM(D7:D9)</f>
        <v>0</v>
      </c>
      <c r="E10" s="39">
        <f t="shared" si="2"/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0</v>
      </c>
      <c r="P10" s="39">
        <f t="shared" si="2"/>
        <v>0</v>
      </c>
      <c r="Q10" s="39">
        <f t="shared" si="2"/>
        <v>0</v>
      </c>
      <c r="R10" s="39">
        <f t="shared" si="2"/>
        <v>0</v>
      </c>
      <c r="S10" s="39">
        <f t="shared" si="2"/>
        <v>0</v>
      </c>
      <c r="T10" s="179">
        <f t="shared" si="2"/>
        <v>0</v>
      </c>
      <c r="U10" s="160">
        <f t="shared" si="0"/>
        <v>0</v>
      </c>
    </row>
    <row r="11" spans="1:21" s="3" customFormat="1" ht="14.25" thickTop="1" thickBot="1" x14ac:dyDescent="0.25">
      <c r="A11" s="348" t="s">
        <v>36</v>
      </c>
      <c r="B11" s="349"/>
      <c r="C11" s="50" t="e">
        <f>SUM(Оцене!C3:C32)/SUM(C7:C8)</f>
        <v>#DIV/0!</v>
      </c>
      <c r="D11" s="51" t="e">
        <f>SUM(Оцене!D3:D32)/SUM(D7:D8)</f>
        <v>#DIV/0!</v>
      </c>
      <c r="E11" s="51" t="e">
        <f>SUM(Оцене!E3:E32)/SUM(E7:E8)</f>
        <v>#DIV/0!</v>
      </c>
      <c r="F11" s="51" t="e">
        <f>SUM(Оцене!F3:F32)/SUM(F7:F8)</f>
        <v>#DIV/0!</v>
      </c>
      <c r="G11" s="51" t="e">
        <f>SUM(Оцене!G3:G32)/SUM(G7:G8)</f>
        <v>#DIV/0!</v>
      </c>
      <c r="H11" s="51" t="e">
        <f>SUM(Оцене!H3:H32)/SUM(H7:H8)</f>
        <v>#DIV/0!</v>
      </c>
      <c r="I11" s="51" t="e">
        <f>SUM(Оцене!I3:I32)/SUM(I7:I8)</f>
        <v>#DIV/0!</v>
      </c>
      <c r="J11" s="51" t="e">
        <f>SUM(Оцене!J3:J32)/SUM(J7:J8)</f>
        <v>#DIV/0!</v>
      </c>
      <c r="K11" s="51" t="e">
        <f>SUM(Оцене!K3:K32)/SUM(K7:K8)</f>
        <v>#DIV/0!</v>
      </c>
      <c r="L11" s="51" t="e">
        <f>SUM(Оцене!L3:L32)/SUM(L7:L8)</f>
        <v>#DIV/0!</v>
      </c>
      <c r="M11" s="51" t="e">
        <f>SUM(Оцене!M3:M32)/SUM(M7:M8)</f>
        <v>#DIV/0!</v>
      </c>
      <c r="N11" s="51" t="e">
        <f>SUM(Оцене!N3:N32)/SUM(N7:N8)</f>
        <v>#DIV/0!</v>
      </c>
      <c r="O11" s="51" t="e">
        <f>SUM(Оцене!O3:O32)/SUM(O7:O8)</f>
        <v>#DIV/0!</v>
      </c>
      <c r="P11" s="51" t="e">
        <f>SUM(Оцене!P3:P32)/SUM(P7:P8)</f>
        <v>#DIV/0!</v>
      </c>
      <c r="Q11" s="51" t="e">
        <f>SUM(Оцене!Q3:Q32)/SUM(Q7:Q8)</f>
        <v>#DIV/0!</v>
      </c>
      <c r="R11" s="51" t="e">
        <f>SUM(Оцене!R3:R32)/SUM(R7:R8)</f>
        <v>#DIV/0!</v>
      </c>
      <c r="S11" s="51" t="e">
        <f>SUM(Оцене!S3:S32)/SUM(S7:S8)</f>
        <v>#DIV/0!</v>
      </c>
      <c r="T11" s="156" t="e">
        <f>SUM(Оцене!Y3:Y32)/SUM(T7:T8)</f>
        <v>#DIV/0!</v>
      </c>
      <c r="U11" s="161" t="e">
        <f>(U3*B3+U4*B4+U5*B5+U6*B6+U8*B8)/(U7+U8)</f>
        <v>#DIV/0!</v>
      </c>
    </row>
    <row r="12" spans="1:21" s="2" customFormat="1" ht="13.5" thickTop="1" x14ac:dyDescent="0.2">
      <c r="A12" s="28"/>
      <c r="B12" s="28"/>
      <c r="C12" s="17"/>
      <c r="D12" s="17"/>
      <c r="E12" s="17"/>
      <c r="F12" s="17"/>
      <c r="G12" s="17"/>
      <c r="H12" s="17"/>
      <c r="I12" s="17"/>
      <c r="J12" s="1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57"/>
    </row>
    <row r="13" spans="1:21" s="2" customFormat="1" ht="13.5" thickBot="1" x14ac:dyDescent="0.25">
      <c r="C13"/>
      <c r="D13"/>
      <c r="E13"/>
      <c r="F13"/>
      <c r="G13"/>
      <c r="H13"/>
      <c r="I13"/>
      <c r="J13"/>
    </row>
    <row r="14" spans="1:21" s="2" customFormat="1" ht="30.75" customHeight="1" thickBot="1" x14ac:dyDescent="0.25">
      <c r="A14" s="378" t="s">
        <v>76</v>
      </c>
      <c r="B14" s="379"/>
      <c r="C14" s="375" t="s">
        <v>79</v>
      </c>
      <c r="D14" s="376"/>
      <c r="E14" s="353"/>
      <c r="F14" s="377" t="s">
        <v>78</v>
      </c>
      <c r="G14" s="376"/>
      <c r="H14" s="353"/>
      <c r="I14"/>
      <c r="J14"/>
    </row>
    <row r="15" spans="1:21" s="2" customFormat="1" ht="15.75" customHeight="1" x14ac:dyDescent="0.2">
      <c r="A15" s="340" t="s">
        <v>77</v>
      </c>
      <c r="B15" s="341"/>
      <c r="C15" s="363" t="s">
        <v>55</v>
      </c>
      <c r="D15" s="364"/>
      <c r="E15" s="355"/>
      <c r="F15" s="363">
        <f>COUNTIF(Оцене!$W$3:$W$32,C15)</f>
        <v>0</v>
      </c>
      <c r="G15" s="364"/>
      <c r="H15" s="355"/>
      <c r="I15"/>
      <c r="J15"/>
    </row>
    <row r="16" spans="1:21" s="2" customFormat="1" ht="15.75" customHeight="1" x14ac:dyDescent="0.2">
      <c r="A16" s="342"/>
      <c r="B16" s="343"/>
      <c r="C16" s="372" t="s">
        <v>56</v>
      </c>
      <c r="D16" s="371"/>
      <c r="E16" s="357"/>
      <c r="F16" s="363">
        <f>COUNTIF(Оцене!$W$3:$W$32,C16)</f>
        <v>0</v>
      </c>
      <c r="G16" s="364"/>
      <c r="H16" s="355"/>
      <c r="I16"/>
      <c r="J16"/>
    </row>
    <row r="17" spans="1:21" s="2" customFormat="1" ht="15.75" customHeight="1" thickBot="1" x14ac:dyDescent="0.25">
      <c r="A17" s="344"/>
      <c r="B17" s="345"/>
      <c r="C17" s="360" t="s">
        <v>57</v>
      </c>
      <c r="D17" s="361"/>
      <c r="E17" s="359"/>
      <c r="F17" s="365">
        <f>COUNTIF(Оцене!$W$3:$W$32,C17)</f>
        <v>0</v>
      </c>
      <c r="G17" s="366"/>
      <c r="H17" s="367"/>
      <c r="I17"/>
      <c r="J17"/>
    </row>
    <row r="18" spans="1:21" s="2" customFormat="1" ht="15" customHeight="1" x14ac:dyDescent="0.2">
      <c r="A18" s="340" t="s">
        <v>75</v>
      </c>
      <c r="B18" s="341"/>
      <c r="C18" s="363" t="s">
        <v>55</v>
      </c>
      <c r="D18" s="364"/>
      <c r="E18" s="373"/>
      <c r="F18" s="368">
        <f>COUNTIF(Оцене!X3:X32,C18)</f>
        <v>0</v>
      </c>
      <c r="G18" s="369"/>
      <c r="H18" s="370"/>
      <c r="I18"/>
      <c r="J18"/>
    </row>
    <row r="19" spans="1:21" s="2" customFormat="1" ht="15" customHeight="1" x14ac:dyDescent="0.2">
      <c r="A19" s="342"/>
      <c r="B19" s="343"/>
      <c r="C19" s="372" t="s">
        <v>56</v>
      </c>
      <c r="D19" s="371"/>
      <c r="E19" s="374"/>
      <c r="F19" s="356">
        <f>COUNTIF(Оцене!X4:X33,C19)</f>
        <v>0</v>
      </c>
      <c r="G19" s="371"/>
      <c r="H19" s="357"/>
      <c r="I19"/>
      <c r="J19"/>
    </row>
    <row r="20" spans="1:21" s="2" customFormat="1" ht="15" customHeight="1" thickBot="1" x14ac:dyDescent="0.25">
      <c r="A20" s="344"/>
      <c r="B20" s="345"/>
      <c r="C20" s="360" t="s">
        <v>57</v>
      </c>
      <c r="D20" s="361"/>
      <c r="E20" s="362"/>
      <c r="F20" s="358">
        <f>COUNTIF(Оцене!X5:X35,C20)</f>
        <v>0</v>
      </c>
      <c r="G20" s="361"/>
      <c r="H20" s="359"/>
      <c r="I20"/>
      <c r="J20"/>
    </row>
    <row r="21" spans="1:21" s="235" customFormat="1" ht="15" customHeight="1" x14ac:dyDescent="0.2">
      <c r="A21" s="1"/>
      <c r="B21" s="254"/>
      <c r="C21" s="252"/>
      <c r="D21" s="252"/>
      <c r="E21" s="252"/>
      <c r="F21" s="252"/>
      <c r="G21" s="252"/>
      <c r="H21" s="252"/>
      <c r="I21" s="245"/>
      <c r="J21" s="245"/>
    </row>
    <row r="22" spans="1:21" s="2" customFormat="1" x14ac:dyDescent="0.2">
      <c r="B22" s="253"/>
      <c r="C22"/>
      <c r="D22"/>
      <c r="E22"/>
      <c r="F22"/>
      <c r="G22"/>
      <c r="H22"/>
      <c r="I22"/>
      <c r="J22"/>
    </row>
    <row r="23" spans="1:21" ht="27" customHeight="1" thickBot="1" x14ac:dyDescent="0.25">
      <c r="A23" s="339" t="str">
        <f>Оцене!A36</f>
        <v>5. разред</v>
      </c>
      <c r="B23" s="339"/>
      <c r="S23" s="389" t="s">
        <v>88</v>
      </c>
      <c r="T23" s="389"/>
      <c r="U23" s="389"/>
    </row>
    <row r="24" spans="1:21" ht="134.25" customHeight="1" thickTop="1" thickBot="1" x14ac:dyDescent="0.25">
      <c r="A24" s="346" t="s">
        <v>21</v>
      </c>
      <c r="B24" s="347"/>
      <c r="C24" s="198" t="str">
        <f>Оцене!C37</f>
        <v>Српски језик</v>
      </c>
      <c r="D24" s="198" t="str">
        <f>Оцене!D37</f>
        <v>Српски као нематерњи језик</v>
      </c>
      <c r="E24" s="165" t="str">
        <f>Оцене!E37</f>
        <v xml:space="preserve">Енглески језик </v>
      </c>
      <c r="F24" s="165" t="str">
        <f>Оцене!F37</f>
        <v>Историја</v>
      </c>
      <c r="G24" s="165" t="str">
        <f>Оцене!G37</f>
        <v>Географија</v>
      </c>
      <c r="H24" s="165" t="str">
        <f>Оцене!H37</f>
        <v>Биологија</v>
      </c>
      <c r="I24" s="165" t="str">
        <f>Оцене!I37</f>
        <v>Математика</v>
      </c>
      <c r="J24" s="165" t="str">
        <f>Оцене!J37</f>
        <v>Информатика и рачунарство</v>
      </c>
      <c r="K24" s="165" t="str">
        <f>Оцене!K37</f>
        <v>Техника и технологија</v>
      </c>
      <c r="L24" s="165" t="str">
        <f>Оцене!L37</f>
        <v>Ликовна култура</v>
      </c>
      <c r="M24" s="165" t="str">
        <f>Оцене!M37</f>
        <v>Музичка култура</v>
      </c>
      <c r="N24" s="203" t="str">
        <f>Оцене!N37</f>
        <v>Физичко и здр. васпитање</v>
      </c>
      <c r="O24" s="165" t="str">
        <f>Оцене!O37</f>
        <v>Немачки језик</v>
      </c>
      <c r="P24" s="165" t="str">
        <f>Оцене!P37</f>
        <v>Француски језик</v>
      </c>
      <c r="Q24" s="165">
        <f>Оцене!Q37</f>
        <v>0</v>
      </c>
      <c r="R24" s="165">
        <f>Оцене!R37</f>
        <v>0</v>
      </c>
      <c r="S24" s="165">
        <f>Оцене!S37</f>
        <v>0</v>
      </c>
      <c r="T24" s="20" t="str">
        <f>Оцене!Y37</f>
        <v>Владање</v>
      </c>
      <c r="U24" s="159" t="s">
        <v>38</v>
      </c>
    </row>
    <row r="25" spans="1:21" ht="13.5" thickTop="1" x14ac:dyDescent="0.2">
      <c r="A25" s="24" t="s">
        <v>11</v>
      </c>
      <c r="B25" s="25">
        <v>5</v>
      </c>
      <c r="C25" s="186">
        <f>COUNTIF(Оцене!C$38:C$67,$B25)</f>
        <v>0</v>
      </c>
      <c r="D25" s="27">
        <f>COUNTIF(Оцене!D$38:D$67,$B25)</f>
        <v>0</v>
      </c>
      <c r="E25" s="27">
        <f>COUNTIF(Оцене!E$38:E$67,$B25)</f>
        <v>0</v>
      </c>
      <c r="F25" s="27">
        <f>COUNTIF(Оцене!F$38:F$67,$B25)</f>
        <v>0</v>
      </c>
      <c r="G25" s="27">
        <f>COUNTIF(Оцене!G$38:G$67,$B25)</f>
        <v>0</v>
      </c>
      <c r="H25" s="27">
        <f>COUNTIF(Оцене!H$38:H$67,$B25)</f>
        <v>0</v>
      </c>
      <c r="I25" s="27">
        <f>COUNTIF(Оцене!I$38:I$67,$B25)</f>
        <v>0</v>
      </c>
      <c r="J25" s="27">
        <f>COUNTIF(Оцене!J$38:J$67,$B25)</f>
        <v>0</v>
      </c>
      <c r="K25" s="27">
        <f>COUNTIF(Оцене!K$38:K$67,$B25)</f>
        <v>0</v>
      </c>
      <c r="L25" s="27">
        <f>COUNTIF(Оцене!L$38:L$67,$B25)</f>
        <v>0</v>
      </c>
      <c r="M25" s="27">
        <f>COUNTIF(Оцене!M$38:M$67,$B25)</f>
        <v>0</v>
      </c>
      <c r="N25" s="27">
        <f>COUNTIF(Оцене!N$38:N$67,$B25)</f>
        <v>0</v>
      </c>
      <c r="O25" s="27">
        <f>COUNTIF(Оцене!O$38:O$67,$B25)</f>
        <v>0</v>
      </c>
      <c r="P25" s="27">
        <f>COUNTIF(Оцене!P$38:P$67,$B25)</f>
        <v>0</v>
      </c>
      <c r="Q25" s="27">
        <f>COUNTIF(Оцене!Q$38:Q$67,$B25)</f>
        <v>0</v>
      </c>
      <c r="R25" s="27">
        <f>COUNTIF(Оцене!R$38:R$67,$B25)</f>
        <v>0</v>
      </c>
      <c r="S25" s="27">
        <f>COUNTIF(Оцене!S$38:S$67,$B25)</f>
        <v>0</v>
      </c>
      <c r="T25" s="199">
        <f>COUNTIF(Оцене!Y$38:Y$67,$B25)</f>
        <v>0</v>
      </c>
      <c r="U25" s="182">
        <f t="shared" ref="U25:U32" si="3">SUM(C25:P25)</f>
        <v>0</v>
      </c>
    </row>
    <row r="26" spans="1:21" x14ac:dyDescent="0.2">
      <c r="A26" s="29" t="s">
        <v>12</v>
      </c>
      <c r="B26" s="30">
        <v>4</v>
      </c>
      <c r="C26" s="187">
        <f>COUNTIF(Оцене!C$38:C$67,$B26)</f>
        <v>0</v>
      </c>
      <c r="D26" s="32">
        <f>COUNTIF(Оцене!D$38:D$67,$B26)</f>
        <v>0</v>
      </c>
      <c r="E26" s="32">
        <f>COUNTIF(Оцене!E$38:E$67,$B26)</f>
        <v>0</v>
      </c>
      <c r="F26" s="32">
        <f>COUNTIF(Оцене!F$38:F$67,$B26)</f>
        <v>0</v>
      </c>
      <c r="G26" s="32">
        <f>COUNTIF(Оцене!G$38:G$67,$B26)</f>
        <v>0</v>
      </c>
      <c r="H26" s="32">
        <f>COUNTIF(Оцене!H$38:H$67,$B26)</f>
        <v>0</v>
      </c>
      <c r="I26" s="32">
        <f>COUNTIF(Оцене!I$38:I$67,$B26)</f>
        <v>0</v>
      </c>
      <c r="J26" s="32">
        <f>COUNTIF(Оцене!J$38:J$67,$B26)</f>
        <v>0</v>
      </c>
      <c r="K26" s="32">
        <f>COUNTIF(Оцене!K$38:K$67,$B26)</f>
        <v>0</v>
      </c>
      <c r="L26" s="32">
        <f>COUNTIF(Оцене!L$38:L$67,$B26)</f>
        <v>0</v>
      </c>
      <c r="M26" s="32">
        <f>COUNTIF(Оцене!M$38:M$67,$B26)</f>
        <v>0</v>
      </c>
      <c r="N26" s="32">
        <f>COUNTIF(Оцене!N$38:N$67,$B26)</f>
        <v>0</v>
      </c>
      <c r="O26" s="32">
        <f>COUNTIF(Оцене!O$38:O$67,$B26)</f>
        <v>0</v>
      </c>
      <c r="P26" s="32">
        <f>COUNTIF(Оцене!P$38:P$67,$B26)</f>
        <v>0</v>
      </c>
      <c r="Q26" s="32">
        <f>COUNTIF(Оцене!Q$38:Q$67,$B26)</f>
        <v>0</v>
      </c>
      <c r="R26" s="32">
        <f>COUNTIF(Оцене!R$38:R$67,$B26)</f>
        <v>0</v>
      </c>
      <c r="S26" s="32">
        <f>COUNTIF(Оцене!S$38:S$67,$B26)</f>
        <v>0</v>
      </c>
      <c r="T26" s="200">
        <f>COUNTIF(Оцене!Y$38:Y$67,$B26)</f>
        <v>0</v>
      </c>
      <c r="U26" s="158">
        <f t="shared" si="3"/>
        <v>0</v>
      </c>
    </row>
    <row r="27" spans="1:21" x14ac:dyDescent="0.2">
      <c r="A27" s="33" t="s">
        <v>10</v>
      </c>
      <c r="B27" s="30">
        <v>3</v>
      </c>
      <c r="C27" s="187">
        <f>COUNTIF(Оцене!C$38:C$67,$B27)</f>
        <v>0</v>
      </c>
      <c r="D27" s="32">
        <f>COUNTIF(Оцене!D$38:D$67,$B27)</f>
        <v>0</v>
      </c>
      <c r="E27" s="32">
        <f>COUNTIF(Оцене!E$38:E$67,$B27)</f>
        <v>0</v>
      </c>
      <c r="F27" s="32">
        <f>COUNTIF(Оцене!F$38:F$67,$B27)</f>
        <v>0</v>
      </c>
      <c r="G27" s="32">
        <f>COUNTIF(Оцене!G$38:G$67,$B27)</f>
        <v>0</v>
      </c>
      <c r="H27" s="32">
        <f>COUNTIF(Оцене!H$38:H$67,$B27)</f>
        <v>0</v>
      </c>
      <c r="I27" s="32">
        <f>COUNTIF(Оцене!I$38:I$67,$B27)</f>
        <v>0</v>
      </c>
      <c r="J27" s="32">
        <f>COUNTIF(Оцене!J$38:J$67,$B27)</f>
        <v>0</v>
      </c>
      <c r="K27" s="32">
        <f>COUNTIF(Оцене!K$38:K$67,$B27)</f>
        <v>0</v>
      </c>
      <c r="L27" s="32">
        <f>COUNTIF(Оцене!L$38:L$67,$B27)</f>
        <v>0</v>
      </c>
      <c r="M27" s="32">
        <f>COUNTIF(Оцене!M$38:M$67,$B27)</f>
        <v>0</v>
      </c>
      <c r="N27" s="32">
        <f>COUNTIF(Оцене!N$38:N$67,$B27)</f>
        <v>0</v>
      </c>
      <c r="O27" s="32">
        <f>COUNTIF(Оцене!O$38:O$67,$B27)</f>
        <v>0</v>
      </c>
      <c r="P27" s="32">
        <f>COUNTIF(Оцене!P$38:P$67,$B27)</f>
        <v>0</v>
      </c>
      <c r="Q27" s="32">
        <f>COUNTIF(Оцене!Q$38:Q$67,$B27)</f>
        <v>0</v>
      </c>
      <c r="R27" s="32">
        <f>COUNTIF(Оцене!R$38:R$67,$B27)</f>
        <v>0</v>
      </c>
      <c r="S27" s="32">
        <f>COUNTIF(Оцене!S$38:S$67,$B27)</f>
        <v>0</v>
      </c>
      <c r="T27" s="200">
        <f>COUNTIF(Оцене!Y$38:Y$67,$B27)</f>
        <v>0</v>
      </c>
      <c r="U27" s="158">
        <f t="shared" si="3"/>
        <v>0</v>
      </c>
    </row>
    <row r="28" spans="1:21" ht="13.5" thickBot="1" x14ac:dyDescent="0.25">
      <c r="A28" s="34" t="s">
        <v>13</v>
      </c>
      <c r="B28" s="35">
        <v>2</v>
      </c>
      <c r="C28" s="187">
        <f>COUNTIF(Оцене!C$38:C$67,$B28)</f>
        <v>0</v>
      </c>
      <c r="D28" s="36">
        <f>COUNTIF(Оцене!D$38:D$67,$B28)</f>
        <v>0</v>
      </c>
      <c r="E28" s="36">
        <f>COUNTIF(Оцене!E$38:E$67,$B28)</f>
        <v>0</v>
      </c>
      <c r="F28" s="36">
        <f>COUNTIF(Оцене!F$38:F$67,$B28)</f>
        <v>0</v>
      </c>
      <c r="G28" s="36">
        <f>COUNTIF(Оцене!G$38:G$67,$B28)</f>
        <v>0</v>
      </c>
      <c r="H28" s="36">
        <f>COUNTIF(Оцене!H$38:H$67,$B28)</f>
        <v>0</v>
      </c>
      <c r="I28" s="36">
        <f>COUNTIF(Оцене!I$38:I$67,$B28)</f>
        <v>0</v>
      </c>
      <c r="J28" s="36">
        <f>COUNTIF(Оцене!J$38:J$67,$B28)</f>
        <v>0</v>
      </c>
      <c r="K28" s="36">
        <f>COUNTIF(Оцене!K$38:K$67,$B28)</f>
        <v>0</v>
      </c>
      <c r="L28" s="36">
        <f>COUNTIF(Оцене!L$38:L$67,$B28)</f>
        <v>0</v>
      </c>
      <c r="M28" s="36">
        <f>COUNTIF(Оцене!M$38:M$67,$B28)</f>
        <v>0</v>
      </c>
      <c r="N28" s="36">
        <f>COUNTIF(Оцене!N$38:N$67,$B28)</f>
        <v>0</v>
      </c>
      <c r="O28" s="36">
        <f>COUNTIF(Оцене!O$38:O$67,$B28)</f>
        <v>0</v>
      </c>
      <c r="P28" s="36">
        <f>COUNTIF(Оцене!P$38:P$67,$B28)</f>
        <v>0</v>
      </c>
      <c r="Q28" s="36">
        <f>COUNTIF(Оцене!Q$38:Q$67,$B28)</f>
        <v>0</v>
      </c>
      <c r="R28" s="36">
        <f>COUNTIF(Оцене!R$38:R$67,$B28)</f>
        <v>0</v>
      </c>
      <c r="S28" s="36">
        <f>COUNTIF(Оцене!S$38:S$67,$B28)</f>
        <v>0</v>
      </c>
      <c r="T28" s="200">
        <f>COUNTIF(Оцене!Y$38:Y$67,$B28)</f>
        <v>0</v>
      </c>
      <c r="U28" s="183">
        <f t="shared" si="3"/>
        <v>0</v>
      </c>
    </row>
    <row r="29" spans="1:21" ht="14.25" thickTop="1" thickBot="1" x14ac:dyDescent="0.25">
      <c r="A29" s="348" t="s">
        <v>34</v>
      </c>
      <c r="B29" s="349"/>
      <c r="C29" s="37">
        <f>SUM(C25:C28)</f>
        <v>0</v>
      </c>
      <c r="D29" s="38">
        <f t="shared" ref="D29:T29" si="4">SUM(D25:D28)</f>
        <v>0</v>
      </c>
      <c r="E29" s="38">
        <f t="shared" si="4"/>
        <v>0</v>
      </c>
      <c r="F29" s="38">
        <f t="shared" si="4"/>
        <v>0</v>
      </c>
      <c r="G29" s="38">
        <f t="shared" si="4"/>
        <v>0</v>
      </c>
      <c r="H29" s="38">
        <f t="shared" si="4"/>
        <v>0</v>
      </c>
      <c r="I29" s="38">
        <f t="shared" si="4"/>
        <v>0</v>
      </c>
      <c r="J29" s="38">
        <f t="shared" si="4"/>
        <v>0</v>
      </c>
      <c r="K29" s="38">
        <f t="shared" si="4"/>
        <v>0</v>
      </c>
      <c r="L29" s="38">
        <f t="shared" si="4"/>
        <v>0</v>
      </c>
      <c r="M29" s="38">
        <f t="shared" si="4"/>
        <v>0</v>
      </c>
      <c r="N29" s="38">
        <f t="shared" si="4"/>
        <v>0</v>
      </c>
      <c r="O29" s="38">
        <f t="shared" si="4"/>
        <v>0</v>
      </c>
      <c r="P29" s="38">
        <f t="shared" si="4"/>
        <v>0</v>
      </c>
      <c r="Q29" s="38">
        <f t="shared" si="4"/>
        <v>0</v>
      </c>
      <c r="R29" s="38">
        <f t="shared" si="4"/>
        <v>0</v>
      </c>
      <c r="S29" s="38">
        <f t="shared" si="4"/>
        <v>0</v>
      </c>
      <c r="T29" s="38">
        <f t="shared" si="4"/>
        <v>0</v>
      </c>
      <c r="U29" s="160">
        <f t="shared" si="3"/>
        <v>0</v>
      </c>
    </row>
    <row r="30" spans="1:21" ht="13.5" thickTop="1" x14ac:dyDescent="0.2">
      <c r="A30" s="40" t="s">
        <v>14</v>
      </c>
      <c r="B30" s="41">
        <v>1</v>
      </c>
      <c r="C30" s="184">
        <f>COUNTIF(Оцене!C$38:C$67,$B30)</f>
        <v>0</v>
      </c>
      <c r="D30" s="202">
        <f>COUNTIF(Оцене!D$38:D$67,$B30)</f>
        <v>0</v>
      </c>
      <c r="E30" s="202">
        <f>COUNTIF(Оцене!E$38:E$67,$B30)</f>
        <v>0</v>
      </c>
      <c r="F30" s="202">
        <f>COUNTIF(Оцене!F$38:F$67,$B30)</f>
        <v>0</v>
      </c>
      <c r="G30" s="202">
        <f>COUNTIF(Оцене!G$38:G$67,$B30)</f>
        <v>0</v>
      </c>
      <c r="H30" s="202">
        <f>COUNTIF(Оцене!H$38:H$67,$B30)</f>
        <v>0</v>
      </c>
      <c r="I30" s="202">
        <f>COUNTIF(Оцене!I$38:I$67,$B30)</f>
        <v>0</v>
      </c>
      <c r="J30" s="202">
        <f>COUNTIF(Оцене!J$38:J$67,$B30)</f>
        <v>0</v>
      </c>
      <c r="K30" s="202">
        <f>COUNTIF(Оцене!K$38:K$67,$B30)</f>
        <v>0</v>
      </c>
      <c r="L30" s="202">
        <f>COUNTIF(Оцене!L$38:L$67,$B30)</f>
        <v>0</v>
      </c>
      <c r="M30" s="202">
        <f>COUNTIF(Оцене!M$38:M$67,$B30)</f>
        <v>0</v>
      </c>
      <c r="N30" s="202">
        <f>COUNTIF(Оцене!N$38:N$67,$B30)</f>
        <v>0</v>
      </c>
      <c r="O30" s="202">
        <f>COUNTIF(Оцене!O$38:O$67,$B30)</f>
        <v>0</v>
      </c>
      <c r="P30" s="202">
        <f>COUNTIF(Оцене!P$38:P$67,$B30)</f>
        <v>0</v>
      </c>
      <c r="Q30" s="202">
        <f>COUNTIF(Оцене!Q$38:Q$67,$B30)</f>
        <v>0</v>
      </c>
      <c r="R30" s="202">
        <f>COUNTIF(Оцене!R$38:R$67,$B30)</f>
        <v>0</v>
      </c>
      <c r="S30" s="202">
        <f>COUNTIF(Оцене!S$38:S$67,$B30)</f>
        <v>0</v>
      </c>
      <c r="T30" s="201">
        <f>COUNTIF(Оцене!Y$38:Y$67,$B30)</f>
        <v>0</v>
      </c>
      <c r="U30" s="158">
        <f t="shared" si="3"/>
        <v>0</v>
      </c>
    </row>
    <row r="31" spans="1:21" ht="13.5" thickBot="1" x14ac:dyDescent="0.25">
      <c r="A31" s="44" t="s">
        <v>15</v>
      </c>
      <c r="B31" s="45">
        <v>0</v>
      </c>
      <c r="C31" s="185">
        <f>COUNTIF(Оцене!C$38:C$67,$B31)</f>
        <v>0</v>
      </c>
      <c r="D31" s="47">
        <f>COUNTIF(Оцене!D$38:D$67,$B31)</f>
        <v>0</v>
      </c>
      <c r="E31" s="47">
        <f>COUNTIF(Оцене!E$38:E$67,$B31)</f>
        <v>0</v>
      </c>
      <c r="F31" s="47">
        <f>COUNTIF(Оцене!F$38:F$67,$B31)</f>
        <v>0</v>
      </c>
      <c r="G31" s="47">
        <f>COUNTIF(Оцене!G$38:G$67,$B31)</f>
        <v>0</v>
      </c>
      <c r="H31" s="47">
        <f>COUNTIF(Оцене!H$38:H$67,$B31)</f>
        <v>0</v>
      </c>
      <c r="I31" s="47">
        <f>COUNTIF(Оцене!I$38:I$67,$B31)</f>
        <v>0</v>
      </c>
      <c r="J31" s="47">
        <f>COUNTIF(Оцене!J$38:J$67,$B31)</f>
        <v>0</v>
      </c>
      <c r="K31" s="47">
        <f>COUNTIF(Оцене!K$38:K$67,$B31)</f>
        <v>0</v>
      </c>
      <c r="L31" s="47">
        <f>COUNTIF(Оцене!L$38:L$67,$B31)</f>
        <v>0</v>
      </c>
      <c r="M31" s="47">
        <f>COUNTIF(Оцене!M$38:M$67,$B31)</f>
        <v>0</v>
      </c>
      <c r="N31" s="47">
        <f>COUNTIF(Оцене!N$38:N$67,$B31)</f>
        <v>0</v>
      </c>
      <c r="O31" s="47">
        <f>COUNTIF(Оцене!O$38:O$67,$B31)</f>
        <v>0</v>
      </c>
      <c r="P31" s="47">
        <f>COUNTIF(Оцене!P$38:P$67,$B31)</f>
        <v>0</v>
      </c>
      <c r="Q31" s="47">
        <f>COUNTIF(Оцене!Q$38:Q$67,$B31)</f>
        <v>0</v>
      </c>
      <c r="R31" s="47">
        <f>COUNTIF(Оцене!R$38:R$67,$B31)</f>
        <v>0</v>
      </c>
      <c r="S31" s="47">
        <f>COUNTIF(Оцене!S$38:S$67,$B31)</f>
        <v>0</v>
      </c>
      <c r="T31" s="45">
        <f>COUNTIF(Оцене!Y$38:Y$67,$B31)</f>
        <v>0</v>
      </c>
      <c r="U31" s="158">
        <f t="shared" si="3"/>
        <v>0</v>
      </c>
    </row>
    <row r="32" spans="1:21" ht="14.25" thickTop="1" thickBot="1" x14ac:dyDescent="0.25">
      <c r="A32" s="350" t="s">
        <v>35</v>
      </c>
      <c r="B32" s="351"/>
      <c r="C32" s="48">
        <f>SUM(C29:C31)</f>
        <v>0</v>
      </c>
      <c r="D32" s="49">
        <f t="shared" ref="D32:T32" si="5">SUM(D29:D31)</f>
        <v>0</v>
      </c>
      <c r="E32" s="39">
        <f t="shared" si="5"/>
        <v>0</v>
      </c>
      <c r="F32" s="39">
        <f t="shared" si="5"/>
        <v>0</v>
      </c>
      <c r="G32" s="39">
        <f t="shared" si="5"/>
        <v>0</v>
      </c>
      <c r="H32" s="39">
        <f t="shared" si="5"/>
        <v>0</v>
      </c>
      <c r="I32" s="39">
        <f t="shared" si="5"/>
        <v>0</v>
      </c>
      <c r="J32" s="39">
        <f t="shared" si="5"/>
        <v>0</v>
      </c>
      <c r="K32" s="39">
        <f t="shared" si="5"/>
        <v>0</v>
      </c>
      <c r="L32" s="39">
        <f t="shared" si="5"/>
        <v>0</v>
      </c>
      <c r="M32" s="39">
        <f t="shared" si="5"/>
        <v>0</v>
      </c>
      <c r="N32" s="39">
        <f t="shared" si="5"/>
        <v>0</v>
      </c>
      <c r="O32" s="39">
        <f t="shared" si="5"/>
        <v>0</v>
      </c>
      <c r="P32" s="39">
        <f t="shared" si="5"/>
        <v>0</v>
      </c>
      <c r="Q32" s="39">
        <f t="shared" si="5"/>
        <v>0</v>
      </c>
      <c r="R32" s="39">
        <f t="shared" si="5"/>
        <v>0</v>
      </c>
      <c r="S32" s="39">
        <f t="shared" si="5"/>
        <v>0</v>
      </c>
      <c r="T32" s="179">
        <f t="shared" si="5"/>
        <v>0</v>
      </c>
      <c r="U32" s="160">
        <f t="shared" si="3"/>
        <v>0</v>
      </c>
    </row>
    <row r="33" spans="1:21" ht="14.25" thickTop="1" thickBot="1" x14ac:dyDescent="0.25">
      <c r="A33" s="348" t="s">
        <v>36</v>
      </c>
      <c r="B33" s="349"/>
      <c r="C33" s="50" t="e">
        <f>SUM(Оцене!C38:C67)/SUM(C29:C30)</f>
        <v>#DIV/0!</v>
      </c>
      <c r="D33" s="50" t="e">
        <f>SUM(Оцене!D38:D67)/SUM(D29:D30)</f>
        <v>#DIV/0!</v>
      </c>
      <c r="E33" s="50" t="e">
        <f>SUM(Оцене!E38:E67)/SUM(E29:E30)</f>
        <v>#DIV/0!</v>
      </c>
      <c r="F33" s="50" t="e">
        <f>SUM(Оцене!F38:F67)/SUM(F29:F30)</f>
        <v>#DIV/0!</v>
      </c>
      <c r="G33" s="50" t="e">
        <f>SUM(Оцене!G38:G67)/SUM(G29:G30)</f>
        <v>#DIV/0!</v>
      </c>
      <c r="H33" s="50" t="e">
        <f>SUM(Оцене!H38:H67)/SUM(H29:H30)</f>
        <v>#DIV/0!</v>
      </c>
      <c r="I33" s="50" t="e">
        <f>SUM(Оцене!I38:I67)/SUM(I29:I30)</f>
        <v>#DIV/0!</v>
      </c>
      <c r="J33" s="50" t="e">
        <f>SUM(Оцене!J38:J67)/SUM(J29:J30)</f>
        <v>#DIV/0!</v>
      </c>
      <c r="K33" s="50" t="e">
        <f>SUM(Оцене!K38:K67)/SUM(K29:K30)</f>
        <v>#DIV/0!</v>
      </c>
      <c r="L33" s="50" t="e">
        <f>SUM(Оцене!L38:L67)/SUM(L29:L30)</f>
        <v>#DIV/0!</v>
      </c>
      <c r="M33" s="50" t="e">
        <f>SUM(Оцене!M38:M67)/SUM(M29:M30)</f>
        <v>#DIV/0!</v>
      </c>
      <c r="N33" s="50" t="e">
        <f>SUM(Оцене!N38:N67)/SUM(N29:N30)</f>
        <v>#DIV/0!</v>
      </c>
      <c r="O33" s="50" t="e">
        <f>SUM(Оцене!O38:O67)/SUM(O29:O30)</f>
        <v>#DIV/0!</v>
      </c>
      <c r="P33" s="50" t="e">
        <f>SUM(Оцене!P38:P67)/SUM(P29:P30)</f>
        <v>#DIV/0!</v>
      </c>
      <c r="Q33" s="50" t="e">
        <f>SUM(Оцене!Q38:Q67)/SUM(Q29:Q30)</f>
        <v>#DIV/0!</v>
      </c>
      <c r="R33" s="50" t="e">
        <f>SUM(Оцене!R38:R67)/SUM(R29:R30)</f>
        <v>#DIV/0!</v>
      </c>
      <c r="S33" s="50" t="e">
        <f>SUM(Оцене!S38:S67)/SUM(S29:S30)</f>
        <v>#DIV/0!</v>
      </c>
      <c r="T33" s="156" t="e">
        <f>SUM(Оцене!Y38:Y67)/SUM(T29:T30)</f>
        <v>#DIV/0!</v>
      </c>
      <c r="U33" s="161" t="e">
        <f>(U25*B25+U26*B26+U27*B27+U28*B28+U30*B30)/(U29+U30)</f>
        <v>#DIV/0!</v>
      </c>
    </row>
    <row r="34" spans="1:21" ht="13.5" thickTop="1" x14ac:dyDescent="0.2">
      <c r="A34" s="28"/>
      <c r="B34" s="28"/>
      <c r="C34" s="17"/>
      <c r="D34" s="17"/>
      <c r="E34" s="17"/>
      <c r="F34" s="17"/>
      <c r="G34" s="17"/>
      <c r="H34" s="17"/>
      <c r="I34" s="17"/>
      <c r="J34" s="1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57"/>
    </row>
    <row r="35" spans="1:21" ht="13.5" thickBot="1" x14ac:dyDescent="0.25">
      <c r="A35" s="2"/>
      <c r="B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8.5" customHeight="1" thickBot="1" x14ac:dyDescent="0.25">
      <c r="A36" s="352" t="s">
        <v>76</v>
      </c>
      <c r="B36" s="353"/>
      <c r="C36" s="375" t="s">
        <v>79</v>
      </c>
      <c r="D36" s="376"/>
      <c r="E36" s="353"/>
      <c r="F36" s="377" t="s">
        <v>78</v>
      </c>
      <c r="G36" s="376"/>
      <c r="H36" s="35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2">
      <c r="A37" s="354" t="s">
        <v>77</v>
      </c>
      <c r="B37" s="355"/>
      <c r="C37" s="363" t="s">
        <v>55</v>
      </c>
      <c r="D37" s="364"/>
      <c r="E37" s="355"/>
      <c r="F37" s="363">
        <f>COUNTIF(Оцене!$W$38:$W$67,C37)</f>
        <v>0</v>
      </c>
      <c r="G37" s="364"/>
      <c r="H37" s="35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customHeight="1" x14ac:dyDescent="0.2">
      <c r="A38" s="356"/>
      <c r="B38" s="357"/>
      <c r="C38" s="372" t="s">
        <v>56</v>
      </c>
      <c r="D38" s="371"/>
      <c r="E38" s="357"/>
      <c r="F38" s="380">
        <f>COUNTIF(Оцене!$W$38:$W$67,C38)</f>
        <v>0</v>
      </c>
      <c r="G38" s="381"/>
      <c r="H38" s="38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thickBot="1" x14ac:dyDescent="0.25">
      <c r="A39" s="358"/>
      <c r="B39" s="359"/>
      <c r="C39" s="360" t="s">
        <v>57</v>
      </c>
      <c r="D39" s="361"/>
      <c r="E39" s="359"/>
      <c r="F39" s="383">
        <f>COUNTIF(Оцене!$W$38:$W$67,C39)</f>
        <v>0</v>
      </c>
      <c r="G39" s="384"/>
      <c r="H39" s="38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" customHeight="1" x14ac:dyDescent="0.2">
      <c r="A40" s="354" t="s">
        <v>75</v>
      </c>
      <c r="B40" s="355"/>
      <c r="C40" s="363" t="s">
        <v>55</v>
      </c>
      <c r="D40" s="364"/>
      <c r="E40" s="373"/>
      <c r="F40" s="386">
        <f>COUNTIF(Оцене!X38:X67,C40)</f>
        <v>0</v>
      </c>
      <c r="G40" s="387"/>
      <c r="H40" s="38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2">
      <c r="A41" s="356"/>
      <c r="B41" s="357"/>
      <c r="C41" s="372" t="s">
        <v>56</v>
      </c>
      <c r="D41" s="371"/>
      <c r="E41" s="374"/>
      <c r="F41" s="380">
        <f>COUNTIF(Оцене!X38:X67,C41)</f>
        <v>0</v>
      </c>
      <c r="G41" s="381"/>
      <c r="H41" s="38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 customHeight="1" thickBot="1" x14ac:dyDescent="0.25">
      <c r="A42" s="358"/>
      <c r="B42" s="359"/>
      <c r="C42" s="360" t="s">
        <v>57</v>
      </c>
      <c r="D42" s="361"/>
      <c r="E42" s="362"/>
      <c r="F42" s="383">
        <f>COUNTIF(Оцене!X38:X67,C42)</f>
        <v>0</v>
      </c>
      <c r="G42" s="384"/>
      <c r="H42" s="38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245" customFormat="1" ht="16.5" customHeight="1" x14ac:dyDescent="0.2">
      <c r="A43" s="252"/>
      <c r="B43" s="252"/>
      <c r="C43" s="252"/>
      <c r="D43" s="252"/>
      <c r="E43" s="252"/>
      <c r="F43" s="252"/>
      <c r="G43" s="252"/>
      <c r="H43" s="252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</row>
    <row r="45" spans="1:21" ht="30" customHeight="1" thickBot="1" x14ac:dyDescent="0.25">
      <c r="A45" s="339" t="str">
        <f>Оцене!A71</f>
        <v>5. разред</v>
      </c>
      <c r="B45" s="339"/>
      <c r="S45" s="389" t="s">
        <v>89</v>
      </c>
      <c r="T45" s="389"/>
      <c r="U45" s="389"/>
    </row>
    <row r="46" spans="1:21" ht="130.5" customHeight="1" thickTop="1" thickBot="1" x14ac:dyDescent="0.25">
      <c r="A46" s="346" t="s">
        <v>21</v>
      </c>
      <c r="B46" s="347"/>
      <c r="C46" s="198" t="str">
        <f>Оцене!C72</f>
        <v>Српски језик</v>
      </c>
      <c r="D46" s="165" t="str">
        <f>Оцене!D72</f>
        <v>Српски као нематерњи језик</v>
      </c>
      <c r="E46" s="165" t="str">
        <f>Оцене!E72</f>
        <v xml:space="preserve">Енглески језик </v>
      </c>
      <c r="F46" s="165" t="str">
        <f>Оцене!F72</f>
        <v>Историја</v>
      </c>
      <c r="G46" s="165" t="str">
        <f>Оцене!G72</f>
        <v>Географија</v>
      </c>
      <c r="H46" s="165" t="str">
        <f>Оцене!H72</f>
        <v>Биологија</v>
      </c>
      <c r="I46" s="165" t="str">
        <f>Оцене!I72</f>
        <v>Математика</v>
      </c>
      <c r="J46" s="165" t="str">
        <f>Оцене!J72</f>
        <v>Информатика и рачунарство</v>
      </c>
      <c r="K46" s="165" t="str">
        <f>Оцене!K72</f>
        <v>Техника и технологија</v>
      </c>
      <c r="L46" s="165" t="str">
        <f>Оцене!L72</f>
        <v>Ликовна култура</v>
      </c>
      <c r="M46" s="165" t="str">
        <f>Оцене!M72</f>
        <v>Музичка култура</v>
      </c>
      <c r="N46" s="165" t="str">
        <f>Оцене!N72</f>
        <v>Физичко и здр. васпитање</v>
      </c>
      <c r="O46" s="165" t="str">
        <f>Оцене!O72</f>
        <v>Немачки језик</v>
      </c>
      <c r="P46" s="165" t="str">
        <f>Оцене!P72</f>
        <v>Француски језик</v>
      </c>
      <c r="Q46" s="165">
        <f>Оцене!Q72</f>
        <v>0</v>
      </c>
      <c r="R46" s="165">
        <f>Оцене!R72</f>
        <v>0</v>
      </c>
      <c r="S46" s="165">
        <f>Оцене!S72</f>
        <v>0</v>
      </c>
      <c r="T46" s="20" t="str">
        <f>Оцене!Y72</f>
        <v>Владање</v>
      </c>
      <c r="U46" s="159" t="s">
        <v>38</v>
      </c>
    </row>
    <row r="47" spans="1:21" ht="13.5" thickTop="1" x14ac:dyDescent="0.2">
      <c r="A47" s="24" t="s">
        <v>11</v>
      </c>
      <c r="B47" s="25">
        <v>5</v>
      </c>
      <c r="C47" s="186">
        <f>COUNTIF(Оцене!C$73:C$102,$B47)</f>
        <v>0</v>
      </c>
      <c r="D47" s="27">
        <f>COUNTIF(Оцене!D$73:D$102,$B47)</f>
        <v>0</v>
      </c>
      <c r="E47" s="27">
        <f>COUNTIF(Оцене!E$73:E$102,$B47)</f>
        <v>0</v>
      </c>
      <c r="F47" s="27">
        <f>COUNTIF(Оцене!F$73:F$102,$B47)</f>
        <v>0</v>
      </c>
      <c r="G47" s="27">
        <f>COUNTIF(Оцене!G$73:G$102,$B47)</f>
        <v>0</v>
      </c>
      <c r="H47" s="27">
        <f>COUNTIF(Оцене!H$73:H$102,$B47)</f>
        <v>0</v>
      </c>
      <c r="I47" s="27">
        <f>COUNTIF(Оцене!I$73:I$102,$B47)</f>
        <v>0</v>
      </c>
      <c r="J47" s="27">
        <f>COUNTIF(Оцене!J$73:J$102,$B47)</f>
        <v>0</v>
      </c>
      <c r="K47" s="27">
        <f>COUNTIF(Оцене!K$73:K$102,$B47)</f>
        <v>0</v>
      </c>
      <c r="L47" s="27">
        <f>COUNTIF(Оцене!L$73:L$102,$B47)</f>
        <v>0</v>
      </c>
      <c r="M47" s="27">
        <f>COUNTIF(Оцене!M$73:M$102,$B47)</f>
        <v>0</v>
      </c>
      <c r="N47" s="27">
        <f>COUNTIF(Оцене!N$73:N$102,$B47)</f>
        <v>0</v>
      </c>
      <c r="O47" s="27">
        <f>COUNTIF(Оцене!O$73:O$102,$B47)</f>
        <v>0</v>
      </c>
      <c r="P47" s="27">
        <f>COUNTIF(Оцене!P$73:P$102,$B47)</f>
        <v>0</v>
      </c>
      <c r="Q47" s="27">
        <f>COUNTIF(Оцене!Q$73:Q$102,$B47)</f>
        <v>0</v>
      </c>
      <c r="R47" s="27">
        <f>COUNTIF(Оцене!R$73:R$102,$B47)</f>
        <v>0</v>
      </c>
      <c r="S47" s="27">
        <f>COUNTIF(Оцене!S$73:S$102,$B47)</f>
        <v>0</v>
      </c>
      <c r="T47" s="180">
        <f>COUNTIF(Оцене!Y$73:Y$102,$B47)</f>
        <v>0</v>
      </c>
      <c r="U47" s="182">
        <f t="shared" ref="U47:U54" si="6">SUM(C47:P47)</f>
        <v>0</v>
      </c>
    </row>
    <row r="48" spans="1:21" x14ac:dyDescent="0.2">
      <c r="A48" s="29" t="s">
        <v>12</v>
      </c>
      <c r="B48" s="30">
        <v>4</v>
      </c>
      <c r="C48" s="187">
        <f>COUNTIF(Оцене!C$73:C$102,$B48)</f>
        <v>0</v>
      </c>
      <c r="D48" s="32">
        <f>COUNTIF(Оцене!D$73:D$102,$B48)</f>
        <v>0</v>
      </c>
      <c r="E48" s="32">
        <f>COUNTIF(Оцене!E$73:E$102,$B48)</f>
        <v>0</v>
      </c>
      <c r="F48" s="32">
        <f>COUNTIF(Оцене!F$73:F$102,$B48)</f>
        <v>0</v>
      </c>
      <c r="G48" s="32">
        <f>COUNTIF(Оцене!G$73:G$102,$B48)</f>
        <v>0</v>
      </c>
      <c r="H48" s="32">
        <f>COUNTIF(Оцене!H$73:H$102,$B48)</f>
        <v>0</v>
      </c>
      <c r="I48" s="32">
        <f>COUNTIF(Оцене!I$73:I$102,$B48)</f>
        <v>0</v>
      </c>
      <c r="J48" s="32">
        <f>COUNTIF(Оцене!J$73:J$102,$B48)</f>
        <v>0</v>
      </c>
      <c r="K48" s="32">
        <f>COUNTIF(Оцене!K$73:K$102,$B48)</f>
        <v>0</v>
      </c>
      <c r="L48" s="32">
        <f>COUNTIF(Оцене!L$73:L$102,$B48)</f>
        <v>0</v>
      </c>
      <c r="M48" s="32">
        <f>COUNTIF(Оцене!M$73:M$102,$B48)</f>
        <v>0</v>
      </c>
      <c r="N48" s="32">
        <f>COUNTIF(Оцене!N$73:N$102,$B48)</f>
        <v>0</v>
      </c>
      <c r="O48" s="32">
        <f>COUNTIF(Оцене!O$73:O$102,$B48)</f>
        <v>0</v>
      </c>
      <c r="P48" s="32">
        <f>COUNTIF(Оцене!P$73:P$102,$B48)</f>
        <v>0</v>
      </c>
      <c r="Q48" s="32">
        <f>COUNTIF(Оцене!Q$73:Q$102,$B48)</f>
        <v>0</v>
      </c>
      <c r="R48" s="32">
        <f>COUNTIF(Оцене!R$73:R$102,$B48)</f>
        <v>0</v>
      </c>
      <c r="S48" s="32">
        <f>COUNTIF(Оцене!S$73:S$102,$B48)</f>
        <v>0</v>
      </c>
      <c r="T48" s="181">
        <f>COUNTIF(Оцене!Y$73:Y$102,$B48)</f>
        <v>0</v>
      </c>
      <c r="U48" s="158">
        <f t="shared" si="6"/>
        <v>0</v>
      </c>
    </row>
    <row r="49" spans="1:21" x14ac:dyDescent="0.2">
      <c r="A49" s="33" t="s">
        <v>10</v>
      </c>
      <c r="B49" s="30">
        <v>3</v>
      </c>
      <c r="C49" s="187">
        <f>COUNTIF(Оцене!C$73:C$102,$B49)</f>
        <v>0</v>
      </c>
      <c r="D49" s="32">
        <f>COUNTIF(Оцене!D$73:D$102,$B49)</f>
        <v>0</v>
      </c>
      <c r="E49" s="32">
        <f>COUNTIF(Оцене!E$73:E$102,$B49)</f>
        <v>0</v>
      </c>
      <c r="F49" s="32">
        <f>COUNTIF(Оцене!F$73:F$102,$B49)</f>
        <v>0</v>
      </c>
      <c r="G49" s="32">
        <f>COUNTIF(Оцене!G$73:G$102,$B49)</f>
        <v>0</v>
      </c>
      <c r="H49" s="32">
        <f>COUNTIF(Оцене!H$73:H$102,$B49)</f>
        <v>0</v>
      </c>
      <c r="I49" s="32">
        <f>COUNTIF(Оцене!I$73:I$102,$B49)</f>
        <v>0</v>
      </c>
      <c r="J49" s="32">
        <f>COUNTIF(Оцене!J$73:J$102,$B49)</f>
        <v>0</v>
      </c>
      <c r="K49" s="32">
        <f>COUNTIF(Оцене!K$73:K$102,$B49)</f>
        <v>0</v>
      </c>
      <c r="L49" s="32">
        <f>COUNTIF(Оцене!L$73:L$102,$B49)</f>
        <v>0</v>
      </c>
      <c r="M49" s="32">
        <f>COUNTIF(Оцене!M$73:M$102,$B49)</f>
        <v>0</v>
      </c>
      <c r="N49" s="32">
        <f>COUNTIF(Оцене!N$73:N$102,$B49)</f>
        <v>0</v>
      </c>
      <c r="O49" s="32">
        <f>COUNTIF(Оцене!O$73:O$102,$B49)</f>
        <v>0</v>
      </c>
      <c r="P49" s="32">
        <f>COUNTIF(Оцене!P$73:P$102,$B49)</f>
        <v>0</v>
      </c>
      <c r="Q49" s="32">
        <f>COUNTIF(Оцене!Q$73:Q$102,$B49)</f>
        <v>0</v>
      </c>
      <c r="R49" s="32">
        <f>COUNTIF(Оцене!R$73:R$102,$B49)</f>
        <v>0</v>
      </c>
      <c r="S49" s="32">
        <f>COUNTIF(Оцене!S$73:S$102,$B49)</f>
        <v>0</v>
      </c>
      <c r="T49" s="181">
        <f>COUNTIF(Оцене!Y$73:Y$102,$B49)</f>
        <v>0</v>
      </c>
      <c r="U49" s="158">
        <f t="shared" si="6"/>
        <v>0</v>
      </c>
    </row>
    <row r="50" spans="1:21" ht="13.5" thickBot="1" x14ac:dyDescent="0.25">
      <c r="A50" s="34" t="s">
        <v>13</v>
      </c>
      <c r="B50" s="35">
        <v>2</v>
      </c>
      <c r="C50" s="187">
        <f>COUNTIF(Оцене!C$73:C$102,$B50)</f>
        <v>0</v>
      </c>
      <c r="D50" s="36">
        <f>COUNTIF(Оцене!D$73:D$102,$B50)</f>
        <v>0</v>
      </c>
      <c r="E50" s="36">
        <f>COUNTIF(Оцене!E$73:E$102,$B50)</f>
        <v>0</v>
      </c>
      <c r="F50" s="36">
        <f>COUNTIF(Оцене!F$73:F$102,$B50)</f>
        <v>0</v>
      </c>
      <c r="G50" s="36">
        <f>COUNTIF(Оцене!G$73:G$102,$B50)</f>
        <v>0</v>
      </c>
      <c r="H50" s="36">
        <f>COUNTIF(Оцене!H$73:H$102,$B50)</f>
        <v>0</v>
      </c>
      <c r="I50" s="36">
        <f>COUNTIF(Оцене!I$73:I$102,$B50)</f>
        <v>0</v>
      </c>
      <c r="J50" s="36">
        <f>COUNTIF(Оцене!J$73:J$102,$B50)</f>
        <v>0</v>
      </c>
      <c r="K50" s="36">
        <f>COUNTIF(Оцене!K$73:K$102,$B50)</f>
        <v>0</v>
      </c>
      <c r="L50" s="36">
        <f>COUNTIF(Оцене!L$73:L$102,$B50)</f>
        <v>0</v>
      </c>
      <c r="M50" s="36">
        <f>COUNTIF(Оцене!M$73:M$102,$B50)</f>
        <v>0</v>
      </c>
      <c r="N50" s="36">
        <f>COUNTIF(Оцене!N$73:N$102,$B50)</f>
        <v>0</v>
      </c>
      <c r="O50" s="36">
        <f>COUNTIF(Оцене!O$73:O$102,$B50)</f>
        <v>0</v>
      </c>
      <c r="P50" s="36">
        <f>COUNTIF(Оцене!P$73:P$102,$B50)</f>
        <v>0</v>
      </c>
      <c r="Q50" s="36">
        <f>COUNTIF(Оцене!Q$73:Q$102,$B50)</f>
        <v>0</v>
      </c>
      <c r="R50" s="36">
        <f>COUNTIF(Оцене!R$73:R$102,$B50)</f>
        <v>0</v>
      </c>
      <c r="S50" s="36">
        <f>COUNTIF(Оцене!S$73:S$102,$B50)</f>
        <v>0</v>
      </c>
      <c r="T50" s="181">
        <f>COUNTIF(Оцене!Y$73:Y$102,$B50)</f>
        <v>0</v>
      </c>
      <c r="U50" s="183">
        <f t="shared" si="6"/>
        <v>0</v>
      </c>
    </row>
    <row r="51" spans="1:21" ht="14.25" thickTop="1" thickBot="1" x14ac:dyDescent="0.25">
      <c r="A51" s="348" t="s">
        <v>34</v>
      </c>
      <c r="B51" s="349"/>
      <c r="C51" s="37">
        <f>SUM(C47:C50)</f>
        <v>0</v>
      </c>
      <c r="D51" s="38">
        <f t="shared" ref="D51:T51" si="7">SUM(D47:D50)</f>
        <v>0</v>
      </c>
      <c r="E51" s="38">
        <f t="shared" si="7"/>
        <v>0</v>
      </c>
      <c r="F51" s="38">
        <f t="shared" si="7"/>
        <v>0</v>
      </c>
      <c r="G51" s="38">
        <f t="shared" si="7"/>
        <v>0</v>
      </c>
      <c r="H51" s="38">
        <f t="shared" si="7"/>
        <v>0</v>
      </c>
      <c r="I51" s="38">
        <f t="shared" si="7"/>
        <v>0</v>
      </c>
      <c r="J51" s="38">
        <f t="shared" si="7"/>
        <v>0</v>
      </c>
      <c r="K51" s="38">
        <f t="shared" si="7"/>
        <v>0</v>
      </c>
      <c r="L51" s="38">
        <f t="shared" si="7"/>
        <v>0</v>
      </c>
      <c r="M51" s="38">
        <f t="shared" si="7"/>
        <v>0</v>
      </c>
      <c r="N51" s="38">
        <f t="shared" si="7"/>
        <v>0</v>
      </c>
      <c r="O51" s="38">
        <f t="shared" si="7"/>
        <v>0</v>
      </c>
      <c r="P51" s="38">
        <f t="shared" si="7"/>
        <v>0</v>
      </c>
      <c r="Q51" s="38">
        <f t="shared" si="7"/>
        <v>0</v>
      </c>
      <c r="R51" s="38">
        <f t="shared" si="7"/>
        <v>0</v>
      </c>
      <c r="S51" s="38">
        <f t="shared" si="7"/>
        <v>0</v>
      </c>
      <c r="T51" s="38">
        <f t="shared" si="7"/>
        <v>0</v>
      </c>
      <c r="U51" s="160">
        <f t="shared" si="6"/>
        <v>0</v>
      </c>
    </row>
    <row r="52" spans="1:21" ht="13.5" thickTop="1" x14ac:dyDescent="0.2">
      <c r="A52" s="40" t="s">
        <v>14</v>
      </c>
      <c r="B52" s="41">
        <v>1</v>
      </c>
      <c r="C52" s="184">
        <f>COUNTIF(Оцене!C$73:C$102,$B52)</f>
        <v>0</v>
      </c>
      <c r="D52" s="202">
        <f>COUNTIF(Оцене!D$73:D$102,$B52)</f>
        <v>0</v>
      </c>
      <c r="E52" s="202">
        <f>COUNTIF(Оцене!E$73:E$102,$B52)</f>
        <v>0</v>
      </c>
      <c r="F52" s="202">
        <f>COUNTIF(Оцене!F$73:F$102,$B52)</f>
        <v>0</v>
      </c>
      <c r="G52" s="202">
        <f>COUNTIF(Оцене!G$73:G$102,$B52)</f>
        <v>0</v>
      </c>
      <c r="H52" s="202">
        <f>COUNTIF(Оцене!H$73:H$102,$B52)</f>
        <v>0</v>
      </c>
      <c r="I52" s="202">
        <f>COUNTIF(Оцене!I$73:I$102,$B52)</f>
        <v>0</v>
      </c>
      <c r="J52" s="202">
        <f>COUNTIF(Оцене!J$73:J$102,$B52)</f>
        <v>0</v>
      </c>
      <c r="K52" s="202">
        <f>COUNTIF(Оцене!K$73:K$102,$B52)</f>
        <v>0</v>
      </c>
      <c r="L52" s="202">
        <f>COUNTIF(Оцене!L$73:L$102,$B52)</f>
        <v>0</v>
      </c>
      <c r="M52" s="202">
        <f>COUNTIF(Оцене!M$73:M$102,$B52)</f>
        <v>0</v>
      </c>
      <c r="N52" s="202">
        <f>COUNTIF(Оцене!N$73:N$102,$B52)</f>
        <v>0</v>
      </c>
      <c r="O52" s="202">
        <f>COUNTIF(Оцене!O$73:O$102,$B52)</f>
        <v>0</v>
      </c>
      <c r="P52" s="202">
        <f>COUNTIF(Оцене!P$73:P$102,$B52)</f>
        <v>0</v>
      </c>
      <c r="Q52" s="202">
        <f>COUNTIF(Оцене!Q$73:Q$102,$B52)</f>
        <v>0</v>
      </c>
      <c r="R52" s="202">
        <f>COUNTIF(Оцене!R$73:R$102,$B52)</f>
        <v>0</v>
      </c>
      <c r="S52" s="202">
        <f>COUNTIF(Оцене!S$73:S$102,$B52)</f>
        <v>0</v>
      </c>
      <c r="T52" s="201">
        <f>COUNTIF(Оцене!Y$73:Y$102,$B52)</f>
        <v>0</v>
      </c>
      <c r="U52" s="158">
        <f t="shared" si="6"/>
        <v>0</v>
      </c>
    </row>
    <row r="53" spans="1:21" ht="13.5" thickBot="1" x14ac:dyDescent="0.25">
      <c r="A53" s="44" t="s">
        <v>15</v>
      </c>
      <c r="B53" s="45">
        <v>0</v>
      </c>
      <c r="C53" s="185">
        <f>COUNTIF(Оцене!C$73:C$102,$B53)</f>
        <v>0</v>
      </c>
      <c r="D53" s="47">
        <f>COUNTIF(Оцене!D$73:D$102,$B53)</f>
        <v>0</v>
      </c>
      <c r="E53" s="47">
        <f>COUNTIF(Оцене!E$73:E$102,$B53)</f>
        <v>0</v>
      </c>
      <c r="F53" s="47">
        <f>COUNTIF(Оцене!F$73:F$102,$B53)</f>
        <v>0</v>
      </c>
      <c r="G53" s="47">
        <f>COUNTIF(Оцене!G$73:G$102,$B53)</f>
        <v>0</v>
      </c>
      <c r="H53" s="47">
        <f>COUNTIF(Оцене!H$73:H$102,$B53)</f>
        <v>0</v>
      </c>
      <c r="I53" s="47">
        <f>COUNTIF(Оцене!I$73:I$102,$B53)</f>
        <v>0</v>
      </c>
      <c r="J53" s="47">
        <f>COUNTIF(Оцене!J$73:J$102,$B53)</f>
        <v>0</v>
      </c>
      <c r="K53" s="47">
        <f>COUNTIF(Оцене!K$73:K$102,$B53)</f>
        <v>0</v>
      </c>
      <c r="L53" s="47">
        <f>COUNTIF(Оцене!L$73:L$102,$B53)</f>
        <v>0</v>
      </c>
      <c r="M53" s="47">
        <f>COUNTIF(Оцене!M$73:M$102,$B53)</f>
        <v>0</v>
      </c>
      <c r="N53" s="47">
        <f>COUNTIF(Оцене!N$73:N$102,$B53)</f>
        <v>0</v>
      </c>
      <c r="O53" s="47">
        <f>COUNTIF(Оцене!O$73:O$102,$B53)</f>
        <v>0</v>
      </c>
      <c r="P53" s="47">
        <f>COUNTIF(Оцене!P$73:P$102,$B53)</f>
        <v>0</v>
      </c>
      <c r="Q53" s="47">
        <f>COUNTIF(Оцене!Q$73:Q$102,$B53)</f>
        <v>0</v>
      </c>
      <c r="R53" s="47">
        <f>COUNTIF(Оцене!R$73:R$102,$B53)</f>
        <v>0</v>
      </c>
      <c r="S53" s="47">
        <f>COUNTIF(Оцене!S$73:S$102,$B53)</f>
        <v>0</v>
      </c>
      <c r="T53" s="45">
        <f>COUNTIF(Оцене!Y$73:Y$102,$B53)</f>
        <v>0</v>
      </c>
      <c r="U53" s="158">
        <f t="shared" si="6"/>
        <v>0</v>
      </c>
    </row>
    <row r="54" spans="1:21" ht="14.25" thickTop="1" thickBot="1" x14ac:dyDescent="0.25">
      <c r="A54" s="350" t="s">
        <v>35</v>
      </c>
      <c r="B54" s="351"/>
      <c r="C54" s="48">
        <f>SUM(C51:C53)</f>
        <v>0</v>
      </c>
      <c r="D54" s="49">
        <f t="shared" ref="D54:T54" si="8">SUM(D51:D53)</f>
        <v>0</v>
      </c>
      <c r="E54" s="39">
        <f t="shared" si="8"/>
        <v>0</v>
      </c>
      <c r="F54" s="39">
        <f t="shared" si="8"/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39">
        <f t="shared" si="8"/>
        <v>0</v>
      </c>
      <c r="S54" s="39">
        <f t="shared" si="8"/>
        <v>0</v>
      </c>
      <c r="T54" s="179">
        <f t="shared" si="8"/>
        <v>0</v>
      </c>
      <c r="U54" s="160">
        <f t="shared" si="6"/>
        <v>0</v>
      </c>
    </row>
    <row r="55" spans="1:21" ht="14.25" thickTop="1" thickBot="1" x14ac:dyDescent="0.25">
      <c r="A55" s="348" t="s">
        <v>36</v>
      </c>
      <c r="B55" s="349"/>
      <c r="C55" s="50" t="e">
        <f>SUM(Оцене!C73:C102)/SUM(C51:C52)</f>
        <v>#DIV/0!</v>
      </c>
      <c r="D55" s="50" t="e">
        <f>SUM(Оцене!D73:D102)/SUM(D51:D52)</f>
        <v>#DIV/0!</v>
      </c>
      <c r="E55" s="50" t="e">
        <f>SUM(Оцене!E73:E102)/SUM(E51:E52)</f>
        <v>#DIV/0!</v>
      </c>
      <c r="F55" s="50" t="e">
        <f>SUM(Оцене!F73:F102)/SUM(F51:F52)</f>
        <v>#DIV/0!</v>
      </c>
      <c r="G55" s="50" t="e">
        <f>SUM(Оцене!G73:G102)/SUM(G51:G52)</f>
        <v>#DIV/0!</v>
      </c>
      <c r="H55" s="50" t="e">
        <f>SUM(Оцене!H73:H102)/SUM(H51:H52)</f>
        <v>#DIV/0!</v>
      </c>
      <c r="I55" s="50" t="e">
        <f>SUM(Оцене!I73:I102)/SUM(I51:I52)</f>
        <v>#DIV/0!</v>
      </c>
      <c r="J55" s="50" t="e">
        <f>SUM(Оцене!J73:J102)/SUM(J51:J52)</f>
        <v>#DIV/0!</v>
      </c>
      <c r="K55" s="50" t="e">
        <f>SUM(Оцене!K73:K102)/SUM(K51:K52)</f>
        <v>#DIV/0!</v>
      </c>
      <c r="L55" s="50" t="e">
        <f>SUM(Оцене!L73:L102)/SUM(L51:L52)</f>
        <v>#DIV/0!</v>
      </c>
      <c r="M55" s="50" t="e">
        <f>SUM(Оцене!M73:M102)/SUM(M51:M52)</f>
        <v>#DIV/0!</v>
      </c>
      <c r="N55" s="50" t="e">
        <f>SUM(Оцене!N73:N102)/SUM(N51:N52)</f>
        <v>#DIV/0!</v>
      </c>
      <c r="O55" s="50" t="e">
        <f>SUM(Оцене!O73:O102)/SUM(O51:O52)</f>
        <v>#DIV/0!</v>
      </c>
      <c r="P55" s="50" t="e">
        <f>SUM(Оцене!P73:P102)/SUM(P51:P52)</f>
        <v>#DIV/0!</v>
      </c>
      <c r="Q55" s="50" t="e">
        <f>SUM(Оцене!Q73:Q102)/SUM(Q51:Q52)</f>
        <v>#DIV/0!</v>
      </c>
      <c r="R55" s="50" t="e">
        <f>SUM(Оцене!R73:R102)/SUM(R51:R52)</f>
        <v>#DIV/0!</v>
      </c>
      <c r="S55" s="50" t="e">
        <f>SUM(Оцене!S73:S102)/SUM(S51:S52)</f>
        <v>#DIV/0!</v>
      </c>
      <c r="T55" s="156" t="e">
        <f>SUM(Оцене!Y73:Y102)/SUM(T51:T52)</f>
        <v>#DIV/0!</v>
      </c>
      <c r="U55" s="161" t="e">
        <f>(U47*B47+U48*B48+U49*B49+U50*B50+U52*B52)/(U51+U52)</f>
        <v>#DIV/0!</v>
      </c>
    </row>
    <row r="56" spans="1:21" ht="13.5" thickTop="1" x14ac:dyDescent="0.2">
      <c r="A56" s="28"/>
      <c r="B56" s="28"/>
      <c r="C56" s="17"/>
      <c r="D56" s="17"/>
      <c r="E56" s="17"/>
      <c r="F56" s="17"/>
      <c r="G56" s="17"/>
      <c r="H56" s="17"/>
      <c r="I56" s="17"/>
      <c r="J56" s="1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157"/>
    </row>
    <row r="57" spans="1:21" ht="13.5" thickBot="1" x14ac:dyDescent="0.25">
      <c r="A57" s="2"/>
      <c r="B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25.5" customHeight="1" thickBot="1" x14ac:dyDescent="0.25">
      <c r="A58" s="352" t="s">
        <v>76</v>
      </c>
      <c r="B58" s="353"/>
      <c r="C58" s="375" t="s">
        <v>79</v>
      </c>
      <c r="D58" s="376"/>
      <c r="E58" s="353"/>
      <c r="F58" s="377" t="s">
        <v>78</v>
      </c>
      <c r="G58" s="376"/>
      <c r="H58" s="35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 x14ac:dyDescent="0.2">
      <c r="A59" s="354" t="s">
        <v>77</v>
      </c>
      <c r="B59" s="355"/>
      <c r="C59" s="363" t="s">
        <v>55</v>
      </c>
      <c r="D59" s="364"/>
      <c r="E59" s="355"/>
      <c r="F59" s="363">
        <f>COUNTIF(Оцене!$W$73:$W$102,C59)</f>
        <v>0</v>
      </c>
      <c r="G59" s="364"/>
      <c r="H59" s="35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 x14ac:dyDescent="0.2">
      <c r="A60" s="356"/>
      <c r="B60" s="357"/>
      <c r="C60" s="372" t="s">
        <v>56</v>
      </c>
      <c r="D60" s="371"/>
      <c r="E60" s="357"/>
      <c r="F60" s="363">
        <f>COUNTIF(Оцене!$W$73:$W$102,C60)</f>
        <v>0</v>
      </c>
      <c r="G60" s="364"/>
      <c r="H60" s="35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7.25" customHeight="1" thickBot="1" x14ac:dyDescent="0.25">
      <c r="A61" s="358"/>
      <c r="B61" s="359"/>
      <c r="C61" s="360" t="s">
        <v>57</v>
      </c>
      <c r="D61" s="361"/>
      <c r="E61" s="359"/>
      <c r="F61" s="365">
        <f>COUNTIF(Оцене!$W$73:$W$102,C61)</f>
        <v>0</v>
      </c>
      <c r="G61" s="366"/>
      <c r="H61" s="36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 x14ac:dyDescent="0.2">
      <c r="A62" s="354" t="s">
        <v>75</v>
      </c>
      <c r="B62" s="355"/>
      <c r="C62" s="363" t="s">
        <v>55</v>
      </c>
      <c r="D62" s="364"/>
      <c r="E62" s="373"/>
      <c r="F62" s="368">
        <f>COUNTIF(Оцене!X73:X102,C62)</f>
        <v>0</v>
      </c>
      <c r="G62" s="369"/>
      <c r="H62" s="370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 x14ac:dyDescent="0.2">
      <c r="A63" s="356"/>
      <c r="B63" s="357"/>
      <c r="C63" s="372" t="s">
        <v>56</v>
      </c>
      <c r="D63" s="371"/>
      <c r="E63" s="374"/>
      <c r="F63" s="356">
        <f>COUNTIF(Оцене!X73:X102,C63)</f>
        <v>0</v>
      </c>
      <c r="G63" s="371"/>
      <c r="H63" s="35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8" customHeight="1" thickBot="1" x14ac:dyDescent="0.25">
      <c r="A64" s="358"/>
      <c r="B64" s="359"/>
      <c r="C64" s="360" t="s">
        <v>57</v>
      </c>
      <c r="D64" s="361"/>
      <c r="E64" s="362"/>
      <c r="F64" s="358">
        <f>COUNTIF(Оцене!X73:X102,C64)</f>
        <v>0</v>
      </c>
      <c r="G64" s="361"/>
      <c r="H64" s="35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245" customFormat="1" ht="18" customHeight="1" x14ac:dyDescent="0.2">
      <c r="A65" s="252"/>
      <c r="B65" s="252"/>
      <c r="C65" s="252"/>
      <c r="D65" s="252"/>
      <c r="E65" s="252"/>
      <c r="F65" s="252"/>
      <c r="G65" s="252"/>
      <c r="H65" s="252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</row>
    <row r="67" spans="1:21" ht="29.25" customHeight="1" thickBot="1" x14ac:dyDescent="0.25">
      <c r="A67" s="339" t="str">
        <f>Оцене!A1</f>
        <v>5. разред</v>
      </c>
      <c r="B67" s="339"/>
      <c r="S67" s="390" t="s">
        <v>86</v>
      </c>
      <c r="T67" s="389"/>
      <c r="U67" s="389"/>
    </row>
    <row r="68" spans="1:21" ht="133.5" customHeight="1" thickTop="1" thickBot="1" x14ac:dyDescent="0.25">
      <c r="A68" s="346" t="s">
        <v>21</v>
      </c>
      <c r="B68" s="347"/>
      <c r="C68" s="198" t="str">
        <f>Оцене!C2</f>
        <v>Српски језик</v>
      </c>
      <c r="D68" s="165" t="str">
        <f>Оцене!D2</f>
        <v>Српски као нематерњи језик</v>
      </c>
      <c r="E68" s="165" t="str">
        <f>Оцене!E2</f>
        <v xml:space="preserve">Енглески језик </v>
      </c>
      <c r="F68" s="165" t="str">
        <f>Оцене!F2</f>
        <v>Историја</v>
      </c>
      <c r="G68" s="165" t="str">
        <f>Оцене!G2</f>
        <v>Географија</v>
      </c>
      <c r="H68" s="165" t="str">
        <f>Оцене!H2</f>
        <v>Биологија</v>
      </c>
      <c r="I68" s="165" t="str">
        <f>Оцене!I2</f>
        <v>Математика</v>
      </c>
      <c r="J68" s="165" t="str">
        <f>Оцене!J2</f>
        <v>Информатика и рачунарство</v>
      </c>
      <c r="K68" s="165" t="str">
        <f>Оцене!K2</f>
        <v>Техника и технологија</v>
      </c>
      <c r="L68" s="165" t="str">
        <f>Оцене!L2</f>
        <v>Ликовна култура</v>
      </c>
      <c r="M68" s="165" t="str">
        <f>Оцене!M2</f>
        <v>Музичка култура</v>
      </c>
      <c r="N68" s="165" t="str">
        <f>Оцене!N2</f>
        <v>Физичко и здр. васпитање</v>
      </c>
      <c r="O68" s="165" t="str">
        <f>Оцене!O2</f>
        <v>Немачки језик</v>
      </c>
      <c r="P68" s="165" t="str">
        <f>Оцене!P2</f>
        <v>Француски језик</v>
      </c>
      <c r="Q68" s="165">
        <f>Оцене!Q2</f>
        <v>0</v>
      </c>
      <c r="R68" s="165">
        <f>Оцене!R2</f>
        <v>0</v>
      </c>
      <c r="S68" s="165">
        <f>Оцене!S2</f>
        <v>0</v>
      </c>
      <c r="T68" s="20" t="str">
        <f>Оцене!Y2</f>
        <v>Владање</v>
      </c>
      <c r="U68" s="159" t="s">
        <v>38</v>
      </c>
    </row>
    <row r="69" spans="1:21" ht="13.5" thickTop="1" x14ac:dyDescent="0.2">
      <c r="A69" s="24" t="s">
        <v>11</v>
      </c>
      <c r="B69" s="25">
        <v>5</v>
      </c>
      <c r="C69" s="186">
        <f t="shared" ref="C69:T69" si="9">C3+C25+C47</f>
        <v>0</v>
      </c>
      <c r="D69" s="27">
        <f t="shared" si="9"/>
        <v>0</v>
      </c>
      <c r="E69" s="27">
        <f t="shared" si="9"/>
        <v>0</v>
      </c>
      <c r="F69" s="27">
        <f t="shared" si="9"/>
        <v>0</v>
      </c>
      <c r="G69" s="27">
        <f t="shared" si="9"/>
        <v>0</v>
      </c>
      <c r="H69" s="27">
        <f t="shared" si="9"/>
        <v>0</v>
      </c>
      <c r="I69" s="27">
        <f t="shared" si="9"/>
        <v>0</v>
      </c>
      <c r="J69" s="27">
        <f t="shared" si="9"/>
        <v>0</v>
      </c>
      <c r="K69" s="27">
        <f t="shared" si="9"/>
        <v>0</v>
      </c>
      <c r="L69" s="27">
        <f t="shared" si="9"/>
        <v>0</v>
      </c>
      <c r="M69" s="27">
        <f t="shared" si="9"/>
        <v>0</v>
      </c>
      <c r="N69" s="27">
        <f t="shared" si="9"/>
        <v>0</v>
      </c>
      <c r="O69" s="27">
        <f t="shared" si="9"/>
        <v>0</v>
      </c>
      <c r="P69" s="27">
        <f t="shared" si="9"/>
        <v>0</v>
      </c>
      <c r="Q69" s="27">
        <f t="shared" si="9"/>
        <v>0</v>
      </c>
      <c r="R69" s="27">
        <f t="shared" si="9"/>
        <v>0</v>
      </c>
      <c r="S69" s="27">
        <f t="shared" si="9"/>
        <v>0</v>
      </c>
      <c r="T69" s="199">
        <f t="shared" si="9"/>
        <v>0</v>
      </c>
      <c r="U69" s="182">
        <f t="shared" ref="U69:U76" si="10">SUM(C69:P69)</f>
        <v>0</v>
      </c>
    </row>
    <row r="70" spans="1:21" x14ac:dyDescent="0.2">
      <c r="A70" s="29" t="s">
        <v>12</v>
      </c>
      <c r="B70" s="30">
        <v>4</v>
      </c>
      <c r="C70" s="187">
        <f t="shared" ref="C70:T70" si="11">C4+C26+C48</f>
        <v>0</v>
      </c>
      <c r="D70" s="32">
        <f t="shared" si="11"/>
        <v>0</v>
      </c>
      <c r="E70" s="32">
        <f t="shared" si="11"/>
        <v>0</v>
      </c>
      <c r="F70" s="32">
        <f t="shared" si="11"/>
        <v>0</v>
      </c>
      <c r="G70" s="32">
        <f t="shared" si="11"/>
        <v>0</v>
      </c>
      <c r="H70" s="32">
        <f t="shared" si="11"/>
        <v>0</v>
      </c>
      <c r="I70" s="32">
        <f t="shared" si="11"/>
        <v>0</v>
      </c>
      <c r="J70" s="32">
        <f t="shared" si="11"/>
        <v>0</v>
      </c>
      <c r="K70" s="32">
        <f t="shared" si="11"/>
        <v>0</v>
      </c>
      <c r="L70" s="32">
        <f t="shared" si="11"/>
        <v>0</v>
      </c>
      <c r="M70" s="32">
        <f t="shared" si="11"/>
        <v>0</v>
      </c>
      <c r="N70" s="32">
        <f t="shared" si="11"/>
        <v>0</v>
      </c>
      <c r="O70" s="32">
        <f t="shared" si="11"/>
        <v>0</v>
      </c>
      <c r="P70" s="32">
        <f t="shared" si="11"/>
        <v>0</v>
      </c>
      <c r="Q70" s="32">
        <f t="shared" si="11"/>
        <v>0</v>
      </c>
      <c r="R70" s="32">
        <f t="shared" si="11"/>
        <v>0</v>
      </c>
      <c r="S70" s="32">
        <f t="shared" si="11"/>
        <v>0</v>
      </c>
      <c r="T70" s="200">
        <f t="shared" si="11"/>
        <v>0</v>
      </c>
      <c r="U70" s="158">
        <f t="shared" si="10"/>
        <v>0</v>
      </c>
    </row>
    <row r="71" spans="1:21" x14ac:dyDescent="0.2">
      <c r="A71" s="33" t="s">
        <v>10</v>
      </c>
      <c r="B71" s="30">
        <v>3</v>
      </c>
      <c r="C71" s="187">
        <f t="shared" ref="C71:T71" si="12">C5+C27+C49</f>
        <v>0</v>
      </c>
      <c r="D71" s="32">
        <f t="shared" si="12"/>
        <v>0</v>
      </c>
      <c r="E71" s="32">
        <f t="shared" si="12"/>
        <v>0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t="shared" si="12"/>
        <v>0</v>
      </c>
      <c r="O71" s="32">
        <f t="shared" si="12"/>
        <v>0</v>
      </c>
      <c r="P71" s="32">
        <f t="shared" si="12"/>
        <v>0</v>
      </c>
      <c r="Q71" s="32">
        <f t="shared" si="12"/>
        <v>0</v>
      </c>
      <c r="R71" s="32">
        <f t="shared" si="12"/>
        <v>0</v>
      </c>
      <c r="S71" s="32">
        <f t="shared" si="12"/>
        <v>0</v>
      </c>
      <c r="T71" s="200">
        <f t="shared" si="12"/>
        <v>0</v>
      </c>
      <c r="U71" s="158">
        <f t="shared" si="10"/>
        <v>0</v>
      </c>
    </row>
    <row r="72" spans="1:21" ht="13.5" thickBot="1" x14ac:dyDescent="0.25">
      <c r="A72" s="34" t="s">
        <v>13</v>
      </c>
      <c r="B72" s="35">
        <v>2</v>
      </c>
      <c r="C72" s="187">
        <f t="shared" ref="C72:T72" si="13">C6+C28+C50</f>
        <v>0</v>
      </c>
      <c r="D72" s="36">
        <f t="shared" si="13"/>
        <v>0</v>
      </c>
      <c r="E72" s="36">
        <f t="shared" si="13"/>
        <v>0</v>
      </c>
      <c r="F72" s="36">
        <f t="shared" si="13"/>
        <v>0</v>
      </c>
      <c r="G72" s="36">
        <f t="shared" si="13"/>
        <v>0</v>
      </c>
      <c r="H72" s="36">
        <f t="shared" si="13"/>
        <v>0</v>
      </c>
      <c r="I72" s="36">
        <f t="shared" si="13"/>
        <v>0</v>
      </c>
      <c r="J72" s="36">
        <f t="shared" si="13"/>
        <v>0</v>
      </c>
      <c r="K72" s="36">
        <f t="shared" si="13"/>
        <v>0</v>
      </c>
      <c r="L72" s="36">
        <f t="shared" si="13"/>
        <v>0</v>
      </c>
      <c r="M72" s="36">
        <f t="shared" si="13"/>
        <v>0</v>
      </c>
      <c r="N72" s="36">
        <f t="shared" si="13"/>
        <v>0</v>
      </c>
      <c r="O72" s="36">
        <f t="shared" si="13"/>
        <v>0</v>
      </c>
      <c r="P72" s="36">
        <f t="shared" si="13"/>
        <v>0</v>
      </c>
      <c r="Q72" s="36">
        <f t="shared" si="13"/>
        <v>0</v>
      </c>
      <c r="R72" s="36">
        <f t="shared" si="13"/>
        <v>0</v>
      </c>
      <c r="S72" s="36">
        <f t="shared" si="13"/>
        <v>0</v>
      </c>
      <c r="T72" s="200">
        <f t="shared" si="13"/>
        <v>0</v>
      </c>
      <c r="U72" s="183">
        <f t="shared" si="10"/>
        <v>0</v>
      </c>
    </row>
    <row r="73" spans="1:21" ht="14.25" thickTop="1" thickBot="1" x14ac:dyDescent="0.25">
      <c r="A73" s="348" t="s">
        <v>34</v>
      </c>
      <c r="B73" s="349"/>
      <c r="C73" s="37">
        <f>SUM(C69:C72)</f>
        <v>0</v>
      </c>
      <c r="D73" s="38">
        <f t="shared" ref="D73:T73" si="14">SUM(D69:D72)</f>
        <v>0</v>
      </c>
      <c r="E73" s="38">
        <f t="shared" si="14"/>
        <v>0</v>
      </c>
      <c r="F73" s="38">
        <f t="shared" si="14"/>
        <v>0</v>
      </c>
      <c r="G73" s="38">
        <f t="shared" si="14"/>
        <v>0</v>
      </c>
      <c r="H73" s="38">
        <f t="shared" si="14"/>
        <v>0</v>
      </c>
      <c r="I73" s="38">
        <f t="shared" si="14"/>
        <v>0</v>
      </c>
      <c r="J73" s="38">
        <f t="shared" si="14"/>
        <v>0</v>
      </c>
      <c r="K73" s="38">
        <f t="shared" si="14"/>
        <v>0</v>
      </c>
      <c r="L73" s="38">
        <f t="shared" si="14"/>
        <v>0</v>
      </c>
      <c r="M73" s="38">
        <f t="shared" si="14"/>
        <v>0</v>
      </c>
      <c r="N73" s="38">
        <f t="shared" si="14"/>
        <v>0</v>
      </c>
      <c r="O73" s="38">
        <f t="shared" si="14"/>
        <v>0</v>
      </c>
      <c r="P73" s="38">
        <f t="shared" si="14"/>
        <v>0</v>
      </c>
      <c r="Q73" s="38">
        <f t="shared" si="14"/>
        <v>0</v>
      </c>
      <c r="R73" s="38">
        <f t="shared" si="14"/>
        <v>0</v>
      </c>
      <c r="S73" s="38">
        <f t="shared" si="14"/>
        <v>0</v>
      </c>
      <c r="T73" s="38">
        <f t="shared" si="14"/>
        <v>0</v>
      </c>
      <c r="U73" s="160">
        <f t="shared" si="10"/>
        <v>0</v>
      </c>
    </row>
    <row r="74" spans="1:21" ht="13.5" thickTop="1" x14ac:dyDescent="0.2">
      <c r="A74" s="40" t="s">
        <v>14</v>
      </c>
      <c r="B74" s="41">
        <v>1</v>
      </c>
      <c r="C74" s="184">
        <f t="shared" ref="C74:T74" si="15">C8+C30+C52</f>
        <v>0</v>
      </c>
      <c r="D74" s="202">
        <f t="shared" si="15"/>
        <v>0</v>
      </c>
      <c r="E74" s="202">
        <f t="shared" si="15"/>
        <v>0</v>
      </c>
      <c r="F74" s="202">
        <f t="shared" si="15"/>
        <v>0</v>
      </c>
      <c r="G74" s="202">
        <f t="shared" si="15"/>
        <v>0</v>
      </c>
      <c r="H74" s="202">
        <f t="shared" si="15"/>
        <v>0</v>
      </c>
      <c r="I74" s="202">
        <f t="shared" si="15"/>
        <v>0</v>
      </c>
      <c r="J74" s="202">
        <f t="shared" si="15"/>
        <v>0</v>
      </c>
      <c r="K74" s="202">
        <f t="shared" si="15"/>
        <v>0</v>
      </c>
      <c r="L74" s="202">
        <f t="shared" si="15"/>
        <v>0</v>
      </c>
      <c r="M74" s="202">
        <f t="shared" si="15"/>
        <v>0</v>
      </c>
      <c r="N74" s="202">
        <f t="shared" si="15"/>
        <v>0</v>
      </c>
      <c r="O74" s="202">
        <f t="shared" si="15"/>
        <v>0</v>
      </c>
      <c r="P74" s="202">
        <f t="shared" si="15"/>
        <v>0</v>
      </c>
      <c r="Q74" s="202">
        <f t="shared" si="15"/>
        <v>0</v>
      </c>
      <c r="R74" s="202">
        <f t="shared" si="15"/>
        <v>0</v>
      </c>
      <c r="S74" s="202">
        <f t="shared" si="15"/>
        <v>0</v>
      </c>
      <c r="T74" s="204">
        <f t="shared" si="15"/>
        <v>0</v>
      </c>
      <c r="U74" s="158">
        <f t="shared" si="10"/>
        <v>0</v>
      </c>
    </row>
    <row r="75" spans="1:21" ht="13.5" thickBot="1" x14ac:dyDescent="0.25">
      <c r="A75" s="44" t="s">
        <v>15</v>
      </c>
      <c r="B75" s="45">
        <v>0</v>
      </c>
      <c r="C75" s="185">
        <f t="shared" ref="C75:T75" si="16">C9+C31+C53</f>
        <v>0</v>
      </c>
      <c r="D75" s="47">
        <f t="shared" si="16"/>
        <v>0</v>
      </c>
      <c r="E75" s="47">
        <f t="shared" si="16"/>
        <v>0</v>
      </c>
      <c r="F75" s="47">
        <f t="shared" si="16"/>
        <v>0</v>
      </c>
      <c r="G75" s="47">
        <f t="shared" si="16"/>
        <v>0</v>
      </c>
      <c r="H75" s="47">
        <f t="shared" si="16"/>
        <v>0</v>
      </c>
      <c r="I75" s="47">
        <f t="shared" si="16"/>
        <v>0</v>
      </c>
      <c r="J75" s="47">
        <f t="shared" si="16"/>
        <v>0</v>
      </c>
      <c r="K75" s="47">
        <f t="shared" si="16"/>
        <v>0</v>
      </c>
      <c r="L75" s="47">
        <f t="shared" si="16"/>
        <v>0</v>
      </c>
      <c r="M75" s="47">
        <f t="shared" si="16"/>
        <v>0</v>
      </c>
      <c r="N75" s="47">
        <f t="shared" si="16"/>
        <v>0</v>
      </c>
      <c r="O75" s="47">
        <f t="shared" si="16"/>
        <v>0</v>
      </c>
      <c r="P75" s="47">
        <f t="shared" si="16"/>
        <v>0</v>
      </c>
      <c r="Q75" s="47">
        <f t="shared" si="16"/>
        <v>0</v>
      </c>
      <c r="R75" s="47">
        <f t="shared" si="16"/>
        <v>0</v>
      </c>
      <c r="S75" s="47">
        <f t="shared" si="16"/>
        <v>0</v>
      </c>
      <c r="T75" s="205">
        <f t="shared" si="16"/>
        <v>0</v>
      </c>
      <c r="U75" s="158">
        <f t="shared" si="10"/>
        <v>0</v>
      </c>
    </row>
    <row r="76" spans="1:21" ht="14.25" thickTop="1" thickBot="1" x14ac:dyDescent="0.25">
      <c r="A76" s="350" t="s">
        <v>35</v>
      </c>
      <c r="B76" s="351"/>
      <c r="C76" s="48">
        <f>SUM(C73:C75)</f>
        <v>0</v>
      </c>
      <c r="D76" s="49">
        <f t="shared" ref="D76:T76" si="17">SUM(D73:D75)</f>
        <v>0</v>
      </c>
      <c r="E76" s="39">
        <f t="shared" si="17"/>
        <v>0</v>
      </c>
      <c r="F76" s="39">
        <f t="shared" si="17"/>
        <v>0</v>
      </c>
      <c r="G76" s="39">
        <f t="shared" si="17"/>
        <v>0</v>
      </c>
      <c r="H76" s="39">
        <f t="shared" si="17"/>
        <v>0</v>
      </c>
      <c r="I76" s="39">
        <f t="shared" si="17"/>
        <v>0</v>
      </c>
      <c r="J76" s="39">
        <f t="shared" si="17"/>
        <v>0</v>
      </c>
      <c r="K76" s="39">
        <f t="shared" si="17"/>
        <v>0</v>
      </c>
      <c r="L76" s="39">
        <f t="shared" si="17"/>
        <v>0</v>
      </c>
      <c r="M76" s="39">
        <f t="shared" si="17"/>
        <v>0</v>
      </c>
      <c r="N76" s="39">
        <f t="shared" si="17"/>
        <v>0</v>
      </c>
      <c r="O76" s="39">
        <f t="shared" si="17"/>
        <v>0</v>
      </c>
      <c r="P76" s="39">
        <f t="shared" si="17"/>
        <v>0</v>
      </c>
      <c r="Q76" s="39">
        <f t="shared" si="17"/>
        <v>0</v>
      </c>
      <c r="R76" s="39">
        <f t="shared" si="17"/>
        <v>0</v>
      </c>
      <c r="S76" s="39">
        <f t="shared" si="17"/>
        <v>0</v>
      </c>
      <c r="T76" s="39">
        <f t="shared" si="17"/>
        <v>0</v>
      </c>
      <c r="U76" s="160">
        <f t="shared" si="10"/>
        <v>0</v>
      </c>
    </row>
    <row r="77" spans="1:21" ht="14.25" thickTop="1" thickBot="1" x14ac:dyDescent="0.25">
      <c r="A77" s="348" t="s">
        <v>36</v>
      </c>
      <c r="B77" s="349"/>
      <c r="C77" s="50" t="e">
        <f>SUM(C69*5+C70*4+C71*3+C72*2+C74*1)/SUM(C73:C74)</f>
        <v>#DIV/0!</v>
      </c>
      <c r="D77" s="50" t="e">
        <f t="shared" ref="D77:T77" si="18">SUM(D69*5+D70*4+D71*3+D72*2+D74*1)/SUM(D73:D74)</f>
        <v>#DIV/0!</v>
      </c>
      <c r="E77" s="50" t="e">
        <f t="shared" si="18"/>
        <v>#DIV/0!</v>
      </c>
      <c r="F77" s="50" t="e">
        <f t="shared" si="18"/>
        <v>#DIV/0!</v>
      </c>
      <c r="G77" s="50" t="e">
        <f t="shared" si="18"/>
        <v>#DIV/0!</v>
      </c>
      <c r="H77" s="50" t="e">
        <f t="shared" si="18"/>
        <v>#DIV/0!</v>
      </c>
      <c r="I77" s="50" t="e">
        <f t="shared" si="18"/>
        <v>#DIV/0!</v>
      </c>
      <c r="J77" s="50" t="e">
        <f t="shared" si="18"/>
        <v>#DIV/0!</v>
      </c>
      <c r="K77" s="50" t="e">
        <f t="shared" si="18"/>
        <v>#DIV/0!</v>
      </c>
      <c r="L77" s="50" t="e">
        <f t="shared" si="18"/>
        <v>#DIV/0!</v>
      </c>
      <c r="M77" s="50" t="e">
        <f t="shared" si="18"/>
        <v>#DIV/0!</v>
      </c>
      <c r="N77" s="50" t="e">
        <f t="shared" si="18"/>
        <v>#DIV/0!</v>
      </c>
      <c r="O77" s="50" t="e">
        <f t="shared" si="18"/>
        <v>#DIV/0!</v>
      </c>
      <c r="P77" s="50" t="e">
        <f t="shared" si="18"/>
        <v>#DIV/0!</v>
      </c>
      <c r="Q77" s="50" t="e">
        <f t="shared" si="18"/>
        <v>#DIV/0!</v>
      </c>
      <c r="R77" s="50" t="e">
        <f t="shared" si="18"/>
        <v>#DIV/0!</v>
      </c>
      <c r="S77" s="50" t="e">
        <f t="shared" si="18"/>
        <v>#DIV/0!</v>
      </c>
      <c r="T77" s="50" t="e">
        <f t="shared" si="18"/>
        <v>#DIV/0!</v>
      </c>
      <c r="U77" s="161" t="e">
        <f>(U69*B69+U70*B70+U71*B71+U72*B72+U74*B74)/(U73+U74)</f>
        <v>#DIV/0!</v>
      </c>
    </row>
    <row r="78" spans="1:21" ht="13.5" thickTop="1" x14ac:dyDescent="0.2">
      <c r="A78" s="28"/>
      <c r="B78" s="28"/>
      <c r="C78" s="17"/>
      <c r="D78" s="17"/>
      <c r="E78" s="17"/>
      <c r="F78" s="17"/>
      <c r="G78" s="17"/>
      <c r="H78" s="17"/>
      <c r="I78" s="17"/>
      <c r="J78" s="17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57"/>
    </row>
    <row r="79" spans="1:21" ht="13.5" thickBot="1" x14ac:dyDescent="0.25">
      <c r="A79" s="2"/>
      <c r="B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27.75" customHeight="1" thickBot="1" x14ac:dyDescent="0.25">
      <c r="A80" s="352" t="s">
        <v>76</v>
      </c>
      <c r="B80" s="353"/>
      <c r="C80" s="375" t="s">
        <v>79</v>
      </c>
      <c r="D80" s="376"/>
      <c r="E80" s="353"/>
      <c r="F80" s="377" t="s">
        <v>78</v>
      </c>
      <c r="G80" s="376"/>
      <c r="H80" s="35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6.5" customHeight="1" x14ac:dyDescent="0.2">
      <c r="A81" s="354" t="s">
        <v>77</v>
      </c>
      <c r="B81" s="355"/>
      <c r="C81" s="363" t="s">
        <v>55</v>
      </c>
      <c r="D81" s="364"/>
      <c r="E81" s="355"/>
      <c r="F81" s="363">
        <f t="shared" ref="F81:F86" si="19">F15+F37+F59</f>
        <v>0</v>
      </c>
      <c r="G81" s="364"/>
      <c r="H81" s="35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6.5" customHeight="1" x14ac:dyDescent="0.2">
      <c r="A82" s="356"/>
      <c r="B82" s="357"/>
      <c r="C82" s="372" t="s">
        <v>56</v>
      </c>
      <c r="D82" s="371"/>
      <c r="E82" s="357"/>
      <c r="F82" s="363">
        <f t="shared" si="19"/>
        <v>0</v>
      </c>
      <c r="G82" s="364"/>
      <c r="H82" s="35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6.5" customHeight="1" thickBot="1" x14ac:dyDescent="0.25">
      <c r="A83" s="358"/>
      <c r="B83" s="359"/>
      <c r="C83" s="360" t="s">
        <v>57</v>
      </c>
      <c r="D83" s="361"/>
      <c r="E83" s="359"/>
      <c r="F83" s="363">
        <f t="shared" si="19"/>
        <v>0</v>
      </c>
      <c r="G83" s="364"/>
      <c r="H83" s="35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2">
      <c r="A84" s="354" t="s">
        <v>75</v>
      </c>
      <c r="B84" s="355"/>
      <c r="C84" s="363" t="s">
        <v>55</v>
      </c>
      <c r="D84" s="364"/>
      <c r="E84" s="373"/>
      <c r="F84" s="386">
        <f t="shared" si="19"/>
        <v>0</v>
      </c>
      <c r="G84" s="387"/>
      <c r="H84" s="388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4.25" customHeight="1" x14ac:dyDescent="0.2">
      <c r="A85" s="356"/>
      <c r="B85" s="357"/>
      <c r="C85" s="372" t="s">
        <v>56</v>
      </c>
      <c r="D85" s="371"/>
      <c r="E85" s="374"/>
      <c r="F85" s="380">
        <f t="shared" si="19"/>
        <v>0</v>
      </c>
      <c r="G85" s="381"/>
      <c r="H85" s="38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6.5" customHeight="1" thickBot="1" x14ac:dyDescent="0.25">
      <c r="A86" s="358"/>
      <c r="B86" s="359"/>
      <c r="C86" s="360" t="s">
        <v>57</v>
      </c>
      <c r="D86" s="361"/>
      <c r="E86" s="362"/>
      <c r="F86" s="383">
        <f t="shared" si="19"/>
        <v>0</v>
      </c>
      <c r="G86" s="384"/>
      <c r="H86" s="38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</sheetData>
  <sheetProtection password="C7B8" sheet="1" objects="1" scenarios="1"/>
  <mergeCells count="92">
    <mergeCell ref="S1:U1"/>
    <mergeCell ref="S23:U23"/>
    <mergeCell ref="S45:U45"/>
    <mergeCell ref="S67:U67"/>
    <mergeCell ref="A68:B68"/>
    <mergeCell ref="F62:H62"/>
    <mergeCell ref="F63:H63"/>
    <mergeCell ref="F64:H64"/>
    <mergeCell ref="C58:E58"/>
    <mergeCell ref="F58:H58"/>
    <mergeCell ref="A59:B61"/>
    <mergeCell ref="C59:E59"/>
    <mergeCell ref="F59:H59"/>
    <mergeCell ref="C60:E60"/>
    <mergeCell ref="F60:H60"/>
    <mergeCell ref="C61:E61"/>
    <mergeCell ref="A84:B86"/>
    <mergeCell ref="C85:E85"/>
    <mergeCell ref="F85:H85"/>
    <mergeCell ref="C86:E86"/>
    <mergeCell ref="F86:H86"/>
    <mergeCell ref="C84:E84"/>
    <mergeCell ref="F84:H84"/>
    <mergeCell ref="C80:E80"/>
    <mergeCell ref="F80:H80"/>
    <mergeCell ref="C81:E81"/>
    <mergeCell ref="F81:H81"/>
    <mergeCell ref="A80:B80"/>
    <mergeCell ref="A81:B83"/>
    <mergeCell ref="C82:E82"/>
    <mergeCell ref="F82:H82"/>
    <mergeCell ref="C83:E83"/>
    <mergeCell ref="F83:H83"/>
    <mergeCell ref="A73:B73"/>
    <mergeCell ref="A76:B76"/>
    <mergeCell ref="A77:B77"/>
    <mergeCell ref="A62:B64"/>
    <mergeCell ref="C62:E62"/>
    <mergeCell ref="C63:E63"/>
    <mergeCell ref="C64:E64"/>
    <mergeCell ref="F61:H61"/>
    <mergeCell ref="A46:B46"/>
    <mergeCell ref="A51:B51"/>
    <mergeCell ref="A54:B54"/>
    <mergeCell ref="A55:B55"/>
    <mergeCell ref="A58:B58"/>
    <mergeCell ref="C40:E40"/>
    <mergeCell ref="F40:H40"/>
    <mergeCell ref="C41:E41"/>
    <mergeCell ref="F41:H41"/>
    <mergeCell ref="C42:E42"/>
    <mergeCell ref="F42:H42"/>
    <mergeCell ref="C36:E36"/>
    <mergeCell ref="F36:H36"/>
    <mergeCell ref="A37:B39"/>
    <mergeCell ref="C37:E37"/>
    <mergeCell ref="F37:H37"/>
    <mergeCell ref="C38:E38"/>
    <mergeCell ref="F38:H38"/>
    <mergeCell ref="C39:E39"/>
    <mergeCell ref="F39:H39"/>
    <mergeCell ref="C14:E14"/>
    <mergeCell ref="F14:H14"/>
    <mergeCell ref="F15:H15"/>
    <mergeCell ref="A15:B17"/>
    <mergeCell ref="A2:B2"/>
    <mergeCell ref="A7:B7"/>
    <mergeCell ref="A11:B11"/>
    <mergeCell ref="A10:B10"/>
    <mergeCell ref="A14:B14"/>
    <mergeCell ref="C15:E15"/>
    <mergeCell ref="C20:E20"/>
    <mergeCell ref="F20:H20"/>
    <mergeCell ref="F16:H16"/>
    <mergeCell ref="F17:H17"/>
    <mergeCell ref="F18:H18"/>
    <mergeCell ref="F19:H19"/>
    <mergeCell ref="C16:E16"/>
    <mergeCell ref="C17:E17"/>
    <mergeCell ref="C18:E18"/>
    <mergeCell ref="C19:E19"/>
    <mergeCell ref="A1:B1"/>
    <mergeCell ref="A23:B23"/>
    <mergeCell ref="A45:B45"/>
    <mergeCell ref="A67:B67"/>
    <mergeCell ref="A18:B20"/>
    <mergeCell ref="A24:B24"/>
    <mergeCell ref="A29:B29"/>
    <mergeCell ref="A32:B32"/>
    <mergeCell ref="A33:B33"/>
    <mergeCell ref="A36:B36"/>
    <mergeCell ref="A40:B42"/>
  </mergeCells>
  <phoneticPr fontId="2" type="noConversion"/>
  <pageMargins left="0.54" right="0.3" top="0.89" bottom="1" header="0.5" footer="0.5"/>
  <pageSetup paperSize="9" scale="98" orientation="landscape" r:id="rId1"/>
  <headerFooter alignWithMargins="0"/>
  <ignoredErrors>
    <ignoredError sqref="C7:N7 O7" formula="1"/>
    <ignoredError sqref="C11:N11 O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Оцене</vt:lpstr>
      <vt:lpstr>Изостанци</vt:lpstr>
      <vt:lpstr>Успех одељења</vt:lpstr>
      <vt:lpstr>По предметима</vt:lpstr>
      <vt:lpstr>Оцене!Print_Area</vt:lpstr>
      <vt:lpstr>'По предметима'!Print_Area</vt:lpstr>
      <vt:lpstr>'Успех одељења'!Print_Area</vt:lpstr>
      <vt:lpstr>изостанци</vt:lpstr>
      <vt:lpstr>језици</vt:lpstr>
      <vt:lpstr>обавезни_изборни</vt:lpstr>
      <vt:lpstr>описно</vt:lpstr>
      <vt:lpstr>разреди</vt:lpstr>
      <vt:lpstr>спорт</vt:lpstr>
      <vt:lpstr>Цртање__сликање__вајање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Jelena</cp:lastModifiedBy>
  <cp:lastPrinted>2017-09-18T21:12:18Z</cp:lastPrinted>
  <dcterms:created xsi:type="dcterms:W3CDTF">2006-01-07T12:28:18Z</dcterms:created>
  <dcterms:modified xsi:type="dcterms:W3CDTF">2017-12-21T10:45:12Z</dcterms:modified>
</cp:coreProperties>
</file>